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7070" windowHeight="9135" tabRatio="889" activeTab="0"/>
  </bookViews>
  <sheets>
    <sheet name="FP prihodi 2009-100908" sheetId="1" r:id="rId1"/>
    <sheet name="FP prihodi 2010 i 2011-100908" sheetId="2" r:id="rId2"/>
    <sheet name="FP rashodi 09-100908" sheetId="3" r:id="rId3"/>
    <sheet name="List1" sheetId="4" r:id="rId4"/>
    <sheet name="KOLEKTivni" sheetId="5" r:id="rId5"/>
    <sheet name="PL prihoda" sheetId="6" r:id="rId6"/>
  </sheets>
  <definedNames>
    <definedName name="_xlnm.Print_Titles" localSheetId="2">'FP rashodi 09-100908'!$3:$4</definedName>
  </definedNames>
  <calcPr fullCalcOnLoad="1"/>
</workbook>
</file>

<file path=xl/sharedStrings.xml><?xml version="1.0" encoding="utf-8"?>
<sst xmlns="http://schemas.openxmlformats.org/spreadsheetml/2006/main" count="264" uniqueCount="165">
  <si>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</si>
  <si>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</si>
  <si>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</si>
  <si>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</si>
  <si>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</si>
  <si>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</si>
  <si>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</si>
  <si>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</si>
  <si>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</si>
  <si>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</si>
  <si>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</si>
  <si>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</si>
  <si>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</si>
  <si>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</si>
  <si>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</si>
  <si>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</si>
  <si>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</si>
  <si>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</si>
  <si>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</si>
  <si>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</si>
  <si>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</si>
  <si>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</si>
  <si>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</si>
  <si>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</si>
  <si>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</si>
  <si>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</si>
  <si>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</si>
  <si>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</si>
  <si>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</si>
  <si>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</si>
  <si>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t>Obrazac JLP(R)S FP-PiP 1</t>
  </si>
  <si>
    <t>Obrazac JLP(R)S FP-PiP 2</t>
  </si>
  <si>
    <t>Financijski plan - Plan rashoda i izdataka</t>
  </si>
  <si>
    <t>Obrazac JLP(R)S FP-RiI</t>
  </si>
  <si>
    <t>Ostali rashodi za zaposlene</t>
  </si>
  <si>
    <t>Materijalni rashodi</t>
  </si>
  <si>
    <t>Financijski rashodi</t>
  </si>
  <si>
    <t>Izradio:</t>
  </si>
  <si>
    <t>Datum:</t>
  </si>
  <si>
    <t>M.P.</t>
  </si>
  <si>
    <t>Odgovorna osoba:</t>
  </si>
  <si>
    <t>Telefon:</t>
  </si>
  <si>
    <r>
      <t>Pomoći</t>
    </r>
    <r>
      <rPr>
        <b/>
        <vertAlign val="superscript"/>
        <sz val="11"/>
        <rFont val="Arial"/>
        <family val="2"/>
      </rPr>
      <t>*3</t>
    </r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</si>
  <si>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</si>
  <si>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1"/>
        <rFont val="Arial"/>
        <family val="2"/>
      </rPr>
      <t>*3</t>
    </r>
    <r>
      <rPr>
        <sz val="11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</si>
  <si>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SVEUKUPNO MZOŠ</t>
  </si>
  <si>
    <t xml:space="preserve">prijevoz na posao </t>
  </si>
  <si>
    <t>ukupno</t>
  </si>
  <si>
    <t>božićnice</t>
  </si>
  <si>
    <t>dar djeci</t>
  </si>
  <si>
    <t>regres</t>
  </si>
  <si>
    <t>mentorstvo</t>
  </si>
  <si>
    <t>pomoći</t>
  </si>
  <si>
    <t>jubilarne nagrade</t>
  </si>
  <si>
    <t>UKUPNO</t>
  </si>
  <si>
    <t>doprinosi</t>
  </si>
  <si>
    <t>smjenski rad</t>
  </si>
  <si>
    <t>prilagođeni</t>
  </si>
  <si>
    <t>prekovremeni rad</t>
  </si>
  <si>
    <t>plaće-redovan rad</t>
  </si>
  <si>
    <t>MZOŠ</t>
  </si>
  <si>
    <t>ukupno županija</t>
  </si>
  <si>
    <t>ostalo</t>
  </si>
  <si>
    <t>lječnički pregledi</t>
  </si>
  <si>
    <t>hitne intervenicje</t>
  </si>
  <si>
    <t>UKUP. MINIMAL.STAND</t>
  </si>
  <si>
    <t>nafta</t>
  </si>
  <si>
    <t>struja</t>
  </si>
  <si>
    <t>škola</t>
  </si>
  <si>
    <t xml:space="preserve">razred  </t>
  </si>
  <si>
    <t xml:space="preserve">učenik     </t>
  </si>
  <si>
    <t>opći troškovi</t>
  </si>
  <si>
    <t>županija financira</t>
  </si>
  <si>
    <t>kto</t>
  </si>
  <si>
    <t>godišnje</t>
  </si>
  <si>
    <t>komada</t>
  </si>
  <si>
    <t>vrijednost</t>
  </si>
  <si>
    <t>Tovarnik</t>
  </si>
  <si>
    <t>JUBILARNE</t>
  </si>
  <si>
    <t>kta  3121</t>
  </si>
  <si>
    <t>Red.  br.</t>
  </si>
  <si>
    <t>Ime i prezime zaposlenika</t>
  </si>
  <si>
    <t>Navršene god.radnog staža</t>
  </si>
  <si>
    <t>Mjesec Navrsenja</t>
  </si>
  <si>
    <t>Godina navršenja</t>
  </si>
  <si>
    <t>Pripadajući broj najnižih plaća</t>
  </si>
  <si>
    <t>Osnovica za isplatu</t>
  </si>
  <si>
    <t>Neto iznos za isplatu        (kol 5 x kol 6)</t>
  </si>
  <si>
    <t>Ukupno sredstva s porezima i doprinos.</t>
  </si>
  <si>
    <t>Neoporezivo</t>
  </si>
  <si>
    <t>Oporezivo</t>
  </si>
  <si>
    <t>Porezi i doprinosi</t>
  </si>
  <si>
    <t>M.Kovačić</t>
  </si>
  <si>
    <t>I Tutiš</t>
  </si>
  <si>
    <t>D.Ričko</t>
  </si>
  <si>
    <t>J.Galović</t>
  </si>
  <si>
    <t>Lj.Bandić</t>
  </si>
  <si>
    <t>M.Beljo</t>
  </si>
  <si>
    <t>G.Čolić</t>
  </si>
  <si>
    <t>I.Vranješ</t>
  </si>
  <si>
    <t>S.Bašić</t>
  </si>
  <si>
    <t>Porezi i doprinosi iz</t>
  </si>
  <si>
    <t>N.Kovačević</t>
  </si>
  <si>
    <t>doprinosi na  17,2%</t>
  </si>
  <si>
    <t>Lj.Pavličić</t>
  </si>
  <si>
    <t>Ukup.porezi, doprinosi</t>
  </si>
  <si>
    <t>+</t>
  </si>
  <si>
    <t>=</t>
  </si>
  <si>
    <t>M.Salai</t>
  </si>
  <si>
    <t>Đ.Vrban</t>
  </si>
  <si>
    <t>M.Bataković</t>
  </si>
  <si>
    <t>N.Milić</t>
  </si>
  <si>
    <t>POMOĆI</t>
  </si>
  <si>
    <t>Ukupno potrebna sredstva s porezima i doprinosima</t>
  </si>
  <si>
    <t xml:space="preserve">Porezi i doprin </t>
  </si>
  <si>
    <t>Pomoć duže bolovanje</t>
  </si>
  <si>
    <t>doprinosi NA</t>
  </si>
  <si>
    <t>Pomoć smrtni slučaj</t>
  </si>
  <si>
    <t>2304+1540=3844*17,2%=661,16+=4505,16</t>
  </si>
  <si>
    <t>OTPREMNINE</t>
  </si>
  <si>
    <t>BATAKOVIĆ</t>
  </si>
  <si>
    <t>1978+1350=3328*17,2%=572,41+=3900,41</t>
  </si>
  <si>
    <t>ljudi</t>
  </si>
  <si>
    <t>iznos</t>
  </si>
  <si>
    <t xml:space="preserve">Božićnica </t>
  </si>
  <si>
    <t>krečenje</t>
  </si>
  <si>
    <t xml:space="preserve">osiguranje zgrade </t>
  </si>
  <si>
    <t>2012 god</t>
  </si>
  <si>
    <t>ostali  prihodi</t>
  </si>
  <si>
    <t>prihodi za posebne namj.</t>
  </si>
  <si>
    <t>prihodi po posebnim propisima    652</t>
  </si>
  <si>
    <t xml:space="preserve">Prihodi iz proračuna za financ.redovne djelatnosti proračuna-državni proračun 671 </t>
  </si>
  <si>
    <t>Prihodi iz proračuna za financ.redovne djelatnosti proračuna-lokalni proračun 671</t>
  </si>
  <si>
    <t>prihodi po posebnim propisima 65</t>
  </si>
  <si>
    <t>prihodi iz proračuna-državni proračun 67</t>
  </si>
  <si>
    <t>prihodi iz proračuna-lokalni proračun 67</t>
  </si>
  <si>
    <t>01 Osnovno obrazovanje</t>
  </si>
  <si>
    <t>Plaće (bruto)</t>
  </si>
  <si>
    <t>Doprinosi na plaće</t>
  </si>
  <si>
    <t>Rashodi za zaposlene</t>
  </si>
  <si>
    <t>Rashodi za nabavu proizv.dugotr.imovine</t>
  </si>
  <si>
    <t>Postrojenje i oprema</t>
  </si>
  <si>
    <t>Knjige ,umjetnička djela i ost.izložbene vrijednosti</t>
  </si>
  <si>
    <t>ostali financijski rashodi</t>
  </si>
  <si>
    <t>Naknade troškova zaposlenima</t>
  </si>
  <si>
    <t>Rashodi za materijal i energiju</t>
  </si>
  <si>
    <t>rashodi za usluge</t>
  </si>
  <si>
    <t>ostali nespomenuti rashodi poslovanja</t>
  </si>
  <si>
    <t>plin</t>
  </si>
  <si>
    <t>donacija</t>
  </si>
  <si>
    <t>032/414-649</t>
  </si>
  <si>
    <t>Joza Mihaljev</t>
  </si>
  <si>
    <t xml:space="preserve"> </t>
  </si>
  <si>
    <t>OSNOVNA ŠKOLA ANTUNA BAUERA VUKOVAR</t>
  </si>
  <si>
    <t>FINANCIJSKI PLAN-prihodi i primici za 2012. i projekcija  za 2013. i 2014.</t>
  </si>
  <si>
    <t>Nevija Rudić</t>
  </si>
  <si>
    <t>FINANCIJSKI PLAN-PROCJENA PRIHODA I PRIMITAKA ZA 2017.  GODINU</t>
  </si>
  <si>
    <t>FINANCIJSKI PLAN -procjena 2018-2019. godina</t>
  </si>
  <si>
    <t>Ukupno prihodi i primici 2018-2019. godina</t>
  </si>
  <si>
    <t>23.12.2016.</t>
  </si>
  <si>
    <t>Plan 2017</t>
  </si>
  <si>
    <t>Procjena 2018</t>
  </si>
  <si>
    <t>Procjena 2019</t>
  </si>
  <si>
    <t>Ukupno prihodi i primici za 2017.</t>
  </si>
  <si>
    <t>*1. Prihodi i primici planiraju se za 2018. i 2019. godinu na razini osnovnog računa (druga razina računskog plana) izuzev prihoda od poreza koji se planiraju na razini odjeljkka (četvrta razina računskog plana)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</si>
</sst>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vertAlign val="superscript"/>
      <sz val="11"/>
      <name val="Arial"/>
      <family val="2"/>
    </font>
    <font>
      <sz val="14"/>
      <name val="Arial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4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right" vertical="center" wrapText="1"/>
    </xf>
    <xf numFmtId="0" fontId="5" fillId="1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8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wrapText="1"/>
    </xf>
    <xf numFmtId="3" fontId="9" fillId="0" borderId="2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179" fontId="7" fillId="0" borderId="0" xfId="60" applyFont="1" applyBorder="1" applyAlignment="1">
      <alignment/>
    </xf>
    <xf numFmtId="179" fontId="8" fillId="0" borderId="0" xfId="60" applyFont="1" applyBorder="1" applyAlignment="1">
      <alignment wrapText="1"/>
    </xf>
    <xf numFmtId="3" fontId="8" fillId="0" borderId="0" xfId="0" applyNumberFormat="1" applyFont="1" applyAlignment="1">
      <alignment/>
    </xf>
    <xf numFmtId="3" fontId="8" fillId="0" borderId="28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/>
    </xf>
    <xf numFmtId="179" fontId="8" fillId="0" borderId="0" xfId="60" applyFont="1" applyBorder="1" applyAlignment="1">
      <alignment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wrapText="1"/>
    </xf>
    <xf numFmtId="3" fontId="8" fillId="0" borderId="28" xfId="0" applyNumberFormat="1" applyFont="1" applyBorder="1" applyAlignment="1" quotePrefix="1">
      <alignment horizontal="center" wrapText="1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8" fillId="0" borderId="28" xfId="0" applyNumberFormat="1" applyFont="1" applyBorder="1" applyAlignment="1" quotePrefix="1">
      <alignment horizontal="center"/>
    </xf>
    <xf numFmtId="0" fontId="8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28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 vertical="justify" wrapText="1"/>
    </xf>
    <xf numFmtId="0" fontId="8" fillId="0" borderId="31" xfId="0" applyNumberFormat="1" applyFont="1" applyBorder="1" applyAlignment="1">
      <alignment horizontal="left" vertical="justify" wrapText="1"/>
    </xf>
    <xf numFmtId="3" fontId="8" fillId="0" borderId="31" xfId="0" applyNumberFormat="1" applyFont="1" applyBorder="1" applyAlignment="1">
      <alignment/>
    </xf>
    <xf numFmtId="3" fontId="8" fillId="0" borderId="31" xfId="0" applyNumberFormat="1" applyFont="1" applyBorder="1" applyAlignment="1">
      <alignment horizontal="left"/>
    </xf>
    <xf numFmtId="179" fontId="8" fillId="0" borderId="31" xfId="60" applyFont="1" applyBorder="1" applyAlignment="1">
      <alignment wrapText="1"/>
    </xf>
    <xf numFmtId="3" fontId="8" fillId="0" borderId="29" xfId="0" applyNumberFormat="1" applyFont="1" applyBorder="1" applyAlignment="1" quotePrefix="1">
      <alignment horizontal="left"/>
    </xf>
    <xf numFmtId="3" fontId="7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 quotePrefix="1">
      <alignment horizontal="left"/>
    </xf>
    <xf numFmtId="0" fontId="8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15" fillId="0" borderId="0" xfId="0" applyNumberFormat="1" applyFont="1" applyAlignment="1">
      <alignment horizontal="left"/>
    </xf>
    <xf numFmtId="3" fontId="15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0" xfId="60" applyNumberFormat="1" applyFont="1" applyBorder="1" applyAlignment="1">
      <alignment horizontal="right"/>
    </xf>
    <xf numFmtId="3" fontId="10" fillId="0" borderId="10" xfId="0" applyNumberFormat="1" applyFont="1" applyBorder="1" applyAlignment="1" quotePrefix="1">
      <alignment horizontal="right" vertical="justify" wrapText="1"/>
    </xf>
    <xf numFmtId="179" fontId="7" fillId="0" borderId="10" xfId="60" applyFont="1" applyBorder="1" applyAlignment="1">
      <alignment/>
    </xf>
    <xf numFmtId="3" fontId="8" fillId="0" borderId="0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/>
    </xf>
    <xf numFmtId="49" fontId="7" fillId="0" borderId="10" xfId="0" applyNumberFormat="1" applyFont="1" applyBorder="1" applyAlignment="1">
      <alignment shrinkToFit="1"/>
    </xf>
    <xf numFmtId="49" fontId="7" fillId="0" borderId="10" xfId="0" applyNumberFormat="1" applyFont="1" applyBorder="1" applyAlignment="1" quotePrefix="1">
      <alignment horizontal="left" shrinkToFit="1"/>
    </xf>
    <xf numFmtId="0" fontId="10" fillId="0" borderId="10" xfId="0" applyNumberFormat="1" applyFont="1" applyBorder="1" applyAlignment="1" quotePrefix="1">
      <alignment horizontal="left" vertical="justify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wrapText="1"/>
    </xf>
    <xf numFmtId="3" fontId="8" fillId="0" borderId="37" xfId="0" applyNumberFormat="1" applyFont="1" applyBorder="1" applyAlignment="1">
      <alignment horizontal="center" wrapText="1"/>
    </xf>
    <xf numFmtId="0" fontId="7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33" borderId="38" xfId="0" applyNumberFormat="1" applyFont="1" applyFill="1" applyBorder="1" applyAlignment="1">
      <alignment/>
    </xf>
    <xf numFmtId="0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7" fillId="0" borderId="38" xfId="0" applyNumberFormat="1" applyFont="1" applyBorder="1" applyAlignment="1">
      <alignment wrapText="1"/>
    </xf>
    <xf numFmtId="0" fontId="8" fillId="0" borderId="20" xfId="0" applyNumberFormat="1" applyFont="1" applyBorder="1" applyAlignment="1">
      <alignment horizontal="left"/>
    </xf>
    <xf numFmtId="0" fontId="7" fillId="0" borderId="38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shrinkToFit="1"/>
    </xf>
    <xf numFmtId="3" fontId="7" fillId="0" borderId="38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50">
      <alignment/>
      <protection/>
    </xf>
    <xf numFmtId="0" fontId="0" fillId="34" borderId="0" xfId="50" applyFill="1">
      <alignment/>
      <protection/>
    </xf>
    <xf numFmtId="0" fontId="0" fillId="34" borderId="10" xfId="50" applyFill="1" applyBorder="1">
      <alignment/>
      <protection/>
    </xf>
    <xf numFmtId="0" fontId="0" fillId="0" borderId="10" xfId="50" applyBorder="1">
      <alignment/>
      <protection/>
    </xf>
    <xf numFmtId="4" fontId="0" fillId="0" borderId="10" xfId="50" applyNumberFormat="1" applyBorder="1">
      <alignment/>
      <protection/>
    </xf>
    <xf numFmtId="0" fontId="0" fillId="0" borderId="10" xfId="50" applyFont="1" applyBorder="1">
      <alignment/>
      <protection/>
    </xf>
    <xf numFmtId="0" fontId="1" fillId="34" borderId="10" xfId="50" applyFont="1" applyFill="1" applyBorder="1">
      <alignment/>
      <protection/>
    </xf>
    <xf numFmtId="0" fontId="3" fillId="34" borderId="0" xfId="50" applyFont="1" applyFill="1">
      <alignment/>
      <protection/>
    </xf>
    <xf numFmtId="0" fontId="3" fillId="34" borderId="10" xfId="50" applyFont="1" applyFill="1" applyBorder="1">
      <alignment/>
      <protection/>
    </xf>
    <xf numFmtId="0" fontId="0" fillId="35" borderId="0" xfId="50" applyFill="1">
      <alignment/>
      <protection/>
    </xf>
    <xf numFmtId="0" fontId="0" fillId="35" borderId="10" xfId="50" applyFill="1" applyBorder="1">
      <alignment/>
      <protection/>
    </xf>
    <xf numFmtId="0" fontId="1" fillId="36" borderId="10" xfId="50" applyFont="1" applyFill="1" applyBorder="1">
      <alignment/>
      <protection/>
    </xf>
    <xf numFmtId="0" fontId="1" fillId="36" borderId="10" xfId="50" applyFont="1" applyFill="1" applyBorder="1" applyAlignment="1">
      <alignment horizontal="right"/>
      <protection/>
    </xf>
    <xf numFmtId="0" fontId="0" fillId="37" borderId="10" xfId="50" applyFill="1" applyBorder="1">
      <alignment/>
      <protection/>
    </xf>
    <xf numFmtId="0" fontId="1" fillId="37" borderId="10" xfId="50" applyFont="1" applyFill="1" applyBorder="1">
      <alignment/>
      <protection/>
    </xf>
    <xf numFmtId="4" fontId="1" fillId="37" borderId="10" xfId="50" applyNumberFormat="1" applyFont="1" applyFill="1" applyBorder="1">
      <alignment/>
      <protection/>
    </xf>
    <xf numFmtId="0" fontId="1" fillId="37" borderId="10" xfId="50" applyFont="1" applyFill="1" applyBorder="1" applyAlignment="1">
      <alignment horizontal="right"/>
      <protection/>
    </xf>
    <xf numFmtId="0" fontId="0" fillId="0" borderId="10" xfId="50" applyFont="1" applyBorder="1" applyAlignment="1">
      <alignment horizontal="right"/>
      <protection/>
    </xf>
    <xf numFmtId="0" fontId="0" fillId="37" borderId="0" xfId="50" applyFill="1">
      <alignment/>
      <protection/>
    </xf>
    <xf numFmtId="3" fontId="1" fillId="37" borderId="10" xfId="50" applyNumberFormat="1" applyFont="1" applyFill="1" applyBorder="1">
      <alignment/>
      <protection/>
    </xf>
    <xf numFmtId="3" fontId="0" fillId="0" borderId="10" xfId="50" applyNumberFormat="1" applyBorder="1">
      <alignment/>
      <protection/>
    </xf>
    <xf numFmtId="3" fontId="0" fillId="0" borderId="10" xfId="50" applyNumberFormat="1" applyFont="1" applyBorder="1">
      <alignment/>
      <protection/>
    </xf>
    <xf numFmtId="3" fontId="1" fillId="0" borderId="10" xfId="50" applyNumberFormat="1" applyFont="1" applyBorder="1">
      <alignment/>
      <protection/>
    </xf>
    <xf numFmtId="0" fontId="1" fillId="0" borderId="10" xfId="50" applyFont="1" applyBorder="1">
      <alignment/>
      <protection/>
    </xf>
    <xf numFmtId="3" fontId="0" fillId="34" borderId="10" xfId="50" applyNumberFormat="1" applyFill="1" applyBorder="1">
      <alignment/>
      <protection/>
    </xf>
    <xf numFmtId="0" fontId="0" fillId="0" borderId="10" xfId="50" applyBorder="1" applyAlignment="1">
      <alignment horizontal="right"/>
      <protection/>
    </xf>
    <xf numFmtId="0" fontId="3" fillId="35" borderId="10" xfId="50" applyFont="1" applyFill="1" applyBorder="1">
      <alignment/>
      <protection/>
    </xf>
    <xf numFmtId="3" fontId="3" fillId="35" borderId="10" xfId="50" applyNumberFormat="1" applyFont="1" applyFill="1" applyBorder="1">
      <alignment/>
      <protection/>
    </xf>
    <xf numFmtId="4" fontId="3" fillId="35" borderId="10" xfId="50" applyNumberFormat="1" applyFont="1" applyFill="1" applyBorder="1">
      <alignment/>
      <protection/>
    </xf>
    <xf numFmtId="3" fontId="0" fillId="34" borderId="0" xfId="50" applyNumberFormat="1" applyFill="1">
      <alignment/>
      <protection/>
    </xf>
    <xf numFmtId="4" fontId="5" fillId="37" borderId="10" xfId="50" applyNumberFormat="1" applyFont="1" applyFill="1" applyBorder="1">
      <alignment/>
      <protection/>
    </xf>
    <xf numFmtId="0" fontId="1" fillId="37" borderId="10" xfId="50" applyFont="1" applyFill="1" applyBorder="1" applyAlignment="1">
      <alignment horizontal="left"/>
      <protection/>
    </xf>
    <xf numFmtId="3" fontId="0" fillId="0" borderId="10" xfId="50" applyNumberFormat="1" applyFill="1" applyBorder="1">
      <alignment/>
      <protection/>
    </xf>
    <xf numFmtId="0" fontId="0" fillId="0" borderId="10" xfId="50" applyBorder="1" applyAlignment="1">
      <alignment horizontal="left"/>
      <protection/>
    </xf>
    <xf numFmtId="4" fontId="0" fillId="0" borderId="10" xfId="50" applyNumberFormat="1" applyBorder="1" applyAlignment="1">
      <alignment horizontal="right"/>
      <protection/>
    </xf>
    <xf numFmtId="3" fontId="0" fillId="0" borderId="0" xfId="50" applyNumberFormat="1">
      <alignment/>
      <protection/>
    </xf>
    <xf numFmtId="3" fontId="0" fillId="0" borderId="23" xfId="50" applyNumberFormat="1" applyBorder="1">
      <alignment/>
      <protection/>
    </xf>
    <xf numFmtId="3" fontId="0" fillId="0" borderId="13" xfId="50" applyNumberFormat="1" applyFill="1" applyBorder="1">
      <alignment/>
      <protection/>
    </xf>
    <xf numFmtId="3" fontId="1" fillId="36" borderId="25" xfId="50" applyNumberFormat="1" applyFont="1" applyFill="1" applyBorder="1">
      <alignment/>
      <protection/>
    </xf>
    <xf numFmtId="4" fontId="1" fillId="36" borderId="10" xfId="50" applyNumberFormat="1" applyFont="1" applyFill="1" applyBorder="1" applyAlignment="1">
      <alignment horizontal="right"/>
      <protection/>
    </xf>
    <xf numFmtId="3" fontId="0" fillId="0" borderId="12" xfId="50" applyNumberFormat="1" applyFill="1" applyBorder="1">
      <alignment/>
      <protection/>
    </xf>
    <xf numFmtId="3" fontId="0" fillId="34" borderId="25" xfId="50" applyNumberFormat="1" applyFill="1" applyBorder="1">
      <alignment/>
      <protection/>
    </xf>
    <xf numFmtId="3" fontId="0" fillId="0" borderId="12" xfId="50" applyNumberFormat="1" applyFont="1" applyFill="1" applyBorder="1">
      <alignment/>
      <protection/>
    </xf>
    <xf numFmtId="0" fontId="0" fillId="0" borderId="10" xfId="50" applyFont="1" applyBorder="1" applyAlignment="1">
      <alignment horizontal="left"/>
      <protection/>
    </xf>
    <xf numFmtId="4" fontId="1" fillId="0" borderId="10" xfId="50" applyNumberFormat="1" applyFont="1" applyBorder="1" applyAlignment="1">
      <alignment horizontal="right"/>
      <protection/>
    </xf>
    <xf numFmtId="3" fontId="1" fillId="0" borderId="12" xfId="50" applyNumberFormat="1" applyFont="1" applyFill="1" applyBorder="1">
      <alignment/>
      <protection/>
    </xf>
    <xf numFmtId="3" fontId="1" fillId="34" borderId="25" xfId="50" applyNumberFormat="1" applyFont="1" applyFill="1" applyBorder="1">
      <alignment/>
      <protection/>
    </xf>
    <xf numFmtId="0" fontId="0" fillId="36" borderId="10" xfId="50" applyFont="1" applyFill="1" applyBorder="1">
      <alignment/>
      <protection/>
    </xf>
    <xf numFmtId="0" fontId="1" fillId="36" borderId="10" xfId="50" applyFont="1" applyFill="1" applyBorder="1" applyAlignment="1">
      <alignment horizontal="left"/>
      <protection/>
    </xf>
    <xf numFmtId="4" fontId="1" fillId="36" borderId="10" xfId="50" applyNumberFormat="1" applyFont="1" applyFill="1" applyBorder="1" applyAlignment="1">
      <alignment horizontal="left"/>
      <protection/>
    </xf>
    <xf numFmtId="0" fontId="1" fillId="36" borderId="10" xfId="50" applyFont="1" applyFill="1" applyBorder="1" applyAlignment="1">
      <alignment horizontal="right"/>
      <protection/>
    </xf>
    <xf numFmtId="3" fontId="0" fillId="0" borderId="23" xfId="50" applyNumberFormat="1" applyFont="1" applyBorder="1">
      <alignment/>
      <protection/>
    </xf>
    <xf numFmtId="3" fontId="0" fillId="0" borderId="39" xfId="50" applyNumberFormat="1" applyFont="1" applyFill="1" applyBorder="1">
      <alignment/>
      <protection/>
    </xf>
    <xf numFmtId="0" fontId="0" fillId="36" borderId="10" xfId="50" applyFont="1" applyFill="1" applyBorder="1" applyAlignment="1">
      <alignment horizontal="right"/>
      <protection/>
    </xf>
    <xf numFmtId="4" fontId="0" fillId="36" borderId="10" xfId="50" applyNumberFormat="1" applyFont="1" applyFill="1" applyBorder="1" applyAlignment="1">
      <alignment horizontal="right"/>
      <protection/>
    </xf>
    <xf numFmtId="3" fontId="0" fillId="0" borderId="13" xfId="50" applyNumberFormat="1" applyFont="1" applyFill="1" applyBorder="1">
      <alignment/>
      <protection/>
    </xf>
    <xf numFmtId="3" fontId="0" fillId="0" borderId="18" xfId="50" applyNumberFormat="1" applyFont="1" applyFill="1" applyBorder="1">
      <alignment/>
      <protection/>
    </xf>
    <xf numFmtId="3" fontId="0" fillId="34" borderId="25" xfId="50" applyNumberFormat="1" applyFont="1" applyFill="1" applyBorder="1">
      <alignment/>
      <protection/>
    </xf>
    <xf numFmtId="4" fontId="0" fillId="0" borderId="10" xfId="50" applyNumberFormat="1" applyFont="1" applyBorder="1">
      <alignment/>
      <protection/>
    </xf>
    <xf numFmtId="4" fontId="0" fillId="0" borderId="10" xfId="50" applyNumberFormat="1" applyFont="1" applyBorder="1" applyAlignment="1">
      <alignment horizontal="right"/>
      <protection/>
    </xf>
    <xf numFmtId="3" fontId="0" fillId="0" borderId="40" xfId="50" applyNumberFormat="1" applyFont="1" applyFill="1" applyBorder="1">
      <alignment/>
      <protection/>
    </xf>
    <xf numFmtId="49" fontId="0" fillId="0" borderId="40" xfId="50" applyNumberFormat="1" applyFill="1" applyBorder="1">
      <alignment/>
      <protection/>
    </xf>
    <xf numFmtId="3" fontId="0" fillId="0" borderId="10" xfId="50" applyNumberFormat="1" applyFont="1" applyFill="1" applyBorder="1">
      <alignment/>
      <protection/>
    </xf>
    <xf numFmtId="3" fontId="0" fillId="0" borderId="40" xfId="50" applyNumberFormat="1" applyFill="1" applyBorder="1">
      <alignment/>
      <protection/>
    </xf>
    <xf numFmtId="3" fontId="0" fillId="0" borderId="18" xfId="50" applyNumberFormat="1" applyFill="1" applyBorder="1">
      <alignment/>
      <protection/>
    </xf>
    <xf numFmtId="0" fontId="0" fillId="37" borderId="41" xfId="50" applyFill="1" applyBorder="1">
      <alignment/>
      <protection/>
    </xf>
    <xf numFmtId="186" fontId="3" fillId="37" borderId="10" xfId="50" applyNumberFormat="1" applyFont="1" applyFill="1" applyBorder="1">
      <alignment/>
      <protection/>
    </xf>
    <xf numFmtId="186" fontId="3" fillId="37" borderId="18" xfId="50" applyNumberFormat="1" applyFont="1" applyFill="1" applyBorder="1">
      <alignment/>
      <protection/>
    </xf>
    <xf numFmtId="186" fontId="3" fillId="37" borderId="25" xfId="50" applyNumberFormat="1" applyFont="1" applyFill="1" applyBorder="1">
      <alignment/>
      <protection/>
    </xf>
    <xf numFmtId="4" fontId="0" fillId="37" borderId="10" xfId="50" applyNumberFormat="1" applyFill="1" applyBorder="1">
      <alignment/>
      <protection/>
    </xf>
    <xf numFmtId="0" fontId="3" fillId="37" borderId="10" xfId="50" applyFont="1" applyFill="1" applyBorder="1">
      <alignment/>
      <protection/>
    </xf>
    <xf numFmtId="0" fontId="1" fillId="0" borderId="23" xfId="50" applyFont="1" applyBorder="1">
      <alignment/>
      <protection/>
    </xf>
    <xf numFmtId="0" fontId="1" fillId="0" borderId="39" xfId="50" applyFont="1" applyFill="1" applyBorder="1" applyAlignment="1">
      <alignment horizontal="center"/>
      <protection/>
    </xf>
    <xf numFmtId="0" fontId="1" fillId="0" borderId="38" xfId="50" applyFont="1" applyBorder="1" applyAlignment="1">
      <alignment horizontal="center"/>
      <protection/>
    </xf>
    <xf numFmtId="0" fontId="1" fillId="0" borderId="42" xfId="50" applyFont="1" applyFill="1" applyBorder="1" applyAlignment="1">
      <alignment horizontal="center"/>
      <protection/>
    </xf>
    <xf numFmtId="0" fontId="1" fillId="34" borderId="43" xfId="50" applyFont="1" applyFill="1" applyBorder="1" applyAlignment="1">
      <alignment horizontal="center"/>
      <protection/>
    </xf>
    <xf numFmtId="0" fontId="1" fillId="0" borderId="44" xfId="50" applyFont="1" applyFill="1" applyBorder="1" applyAlignment="1">
      <alignment horizontal="center"/>
      <protection/>
    </xf>
    <xf numFmtId="0" fontId="1" fillId="0" borderId="45" xfId="50" applyFont="1" applyBorder="1" applyAlignment="1">
      <alignment horizontal="center"/>
      <protection/>
    </xf>
    <xf numFmtId="0" fontId="1" fillId="0" borderId="46" xfId="50" applyFont="1" applyFill="1" applyBorder="1" applyAlignment="1">
      <alignment horizontal="center"/>
      <protection/>
    </xf>
    <xf numFmtId="0" fontId="1" fillId="34" borderId="47" xfId="50" applyFont="1" applyFill="1" applyBorder="1" applyAlignment="1">
      <alignment horizontal="center"/>
      <protection/>
    </xf>
    <xf numFmtId="0" fontId="1" fillId="0" borderId="34" xfId="50" applyFont="1" applyBorder="1" applyAlignment="1">
      <alignment horizontal="center"/>
      <protection/>
    </xf>
    <xf numFmtId="0" fontId="1" fillId="0" borderId="46" xfId="50" applyFont="1" applyBorder="1">
      <alignment/>
      <protection/>
    </xf>
    <xf numFmtId="0" fontId="0" fillId="0" borderId="48" xfId="50" applyBorder="1">
      <alignment/>
      <protection/>
    </xf>
    <xf numFmtId="0" fontId="17" fillId="0" borderId="0" xfId="50" applyFont="1">
      <alignment/>
      <protection/>
    </xf>
    <xf numFmtId="0" fontId="1" fillId="0" borderId="0" xfId="50" applyFont="1">
      <alignment/>
      <protection/>
    </xf>
    <xf numFmtId="0" fontId="0" fillId="34" borderId="10" xfId="50" applyFont="1" applyFill="1" applyBorder="1" applyAlignment="1">
      <alignment horizontal="center" vertical="center" wrapText="1"/>
      <protection/>
    </xf>
    <xf numFmtId="0" fontId="0" fillId="34" borderId="10" xfId="50" applyFont="1" applyFill="1" applyBorder="1" applyAlignment="1">
      <alignment vertical="center" textRotation="90" wrapText="1"/>
      <protection/>
    </xf>
    <xf numFmtId="0" fontId="1" fillId="34" borderId="10" xfId="50" applyFont="1" applyFill="1" applyBorder="1" applyAlignment="1">
      <alignment vertical="center" textRotation="90" wrapText="1"/>
      <protection/>
    </xf>
    <xf numFmtId="49" fontId="0" fillId="34" borderId="10" xfId="50" applyNumberFormat="1" applyFont="1" applyFill="1" applyBorder="1" applyAlignment="1">
      <alignment horizontal="center" textRotation="90" wrapText="1"/>
      <protection/>
    </xf>
    <xf numFmtId="0" fontId="0" fillId="38" borderId="10" xfId="50" applyFont="1" applyFill="1" applyBorder="1" applyAlignment="1">
      <alignment horizontal="center"/>
      <protection/>
    </xf>
    <xf numFmtId="0" fontId="0" fillId="38" borderId="10" xfId="50" applyFont="1" applyFill="1" applyBorder="1" applyAlignment="1">
      <alignment horizontal="center" vertical="center" wrapText="1"/>
      <protection/>
    </xf>
    <xf numFmtId="0" fontId="1" fillId="38" borderId="10" xfId="50" applyFont="1" applyFill="1" applyBorder="1" applyAlignment="1">
      <alignment horizontal="center"/>
      <protection/>
    </xf>
    <xf numFmtId="0" fontId="0" fillId="38" borderId="10" xfId="50" applyFill="1" applyBorder="1">
      <alignment/>
      <protection/>
    </xf>
    <xf numFmtId="0" fontId="2" fillId="0" borderId="0" xfId="50" applyFont="1">
      <alignment/>
      <protection/>
    </xf>
    <xf numFmtId="0" fontId="0" fillId="0" borderId="10" xfId="50" applyFont="1" applyBorder="1">
      <alignment/>
      <protection/>
    </xf>
    <xf numFmtId="0" fontId="0" fillId="0" borderId="10" xfId="50" applyFont="1" applyBorder="1" applyAlignment="1">
      <alignment horizontal="center"/>
      <protection/>
    </xf>
    <xf numFmtId="0" fontId="1" fillId="0" borderId="10" xfId="50" applyFont="1" applyBorder="1" applyAlignment="1">
      <alignment horizontal="center"/>
      <protection/>
    </xf>
    <xf numFmtId="4" fontId="0" fillId="0" borderId="10" xfId="50" applyNumberFormat="1" applyFont="1" applyBorder="1">
      <alignment/>
      <protection/>
    </xf>
    <xf numFmtId="3" fontId="0" fillId="0" borderId="10" xfId="50" applyNumberFormat="1" applyFont="1" applyBorder="1">
      <alignment/>
      <protection/>
    </xf>
    <xf numFmtId="0" fontId="18" fillId="0" borderId="0" xfId="50" applyFont="1">
      <alignment/>
      <protection/>
    </xf>
    <xf numFmtId="1" fontId="0" fillId="0" borderId="0" xfId="50" applyNumberFormat="1">
      <alignment/>
      <protection/>
    </xf>
    <xf numFmtId="1" fontId="0" fillId="0" borderId="0" xfId="50" applyNumberFormat="1" applyFill="1" applyBorder="1">
      <alignment/>
      <protection/>
    </xf>
    <xf numFmtId="0" fontId="19" fillId="0" borderId="0" xfId="50" applyFont="1">
      <alignment/>
      <protection/>
    </xf>
    <xf numFmtId="1" fontId="1" fillId="0" borderId="0" xfId="50" applyNumberFormat="1" applyFont="1">
      <alignment/>
      <protection/>
    </xf>
    <xf numFmtId="0" fontId="0" fillId="0" borderId="20" xfId="50" applyFont="1" applyBorder="1">
      <alignment/>
      <protection/>
    </xf>
    <xf numFmtId="0" fontId="0" fillId="0" borderId="20" xfId="50" applyFont="1" applyBorder="1" applyAlignment="1">
      <alignment horizontal="center"/>
      <protection/>
    </xf>
    <xf numFmtId="0" fontId="1" fillId="0" borderId="20" xfId="50" applyFont="1" applyBorder="1" applyAlignment="1">
      <alignment horizontal="center"/>
      <protection/>
    </xf>
    <xf numFmtId="4" fontId="0" fillId="0" borderId="20" xfId="50" applyNumberFormat="1" applyFont="1" applyBorder="1">
      <alignment/>
      <protection/>
    </xf>
    <xf numFmtId="3" fontId="0" fillId="0" borderId="20" xfId="50" applyNumberFormat="1" applyFont="1" applyBorder="1">
      <alignment/>
      <protection/>
    </xf>
    <xf numFmtId="0" fontId="0" fillId="0" borderId="20" xfId="50" applyBorder="1">
      <alignment/>
      <protection/>
    </xf>
    <xf numFmtId="0" fontId="0" fillId="0" borderId="38" xfId="50" applyFont="1" applyBorder="1">
      <alignment/>
      <protection/>
    </xf>
    <xf numFmtId="0" fontId="0" fillId="0" borderId="38" xfId="50" applyFont="1" applyBorder="1" applyAlignment="1">
      <alignment horizontal="center"/>
      <protection/>
    </xf>
    <xf numFmtId="0" fontId="1" fillId="0" borderId="38" xfId="50" applyFont="1" applyBorder="1" applyAlignment="1">
      <alignment horizontal="center"/>
      <protection/>
    </xf>
    <xf numFmtId="4" fontId="0" fillId="0" borderId="38" xfId="50" applyNumberFormat="1" applyFont="1" applyBorder="1">
      <alignment/>
      <protection/>
    </xf>
    <xf numFmtId="3" fontId="0" fillId="0" borderId="38" xfId="50" applyNumberFormat="1" applyFont="1" applyBorder="1">
      <alignment/>
      <protection/>
    </xf>
    <xf numFmtId="0" fontId="0" fillId="0" borderId="38" xfId="50" applyBorder="1">
      <alignment/>
      <protection/>
    </xf>
    <xf numFmtId="0" fontId="2" fillId="0" borderId="49" xfId="50" applyFont="1" applyFill="1" applyBorder="1">
      <alignment/>
      <protection/>
    </xf>
    <xf numFmtId="0" fontId="2" fillId="39" borderId="49" xfId="50" applyFont="1" applyFill="1" applyBorder="1">
      <alignment/>
      <protection/>
    </xf>
    <xf numFmtId="3" fontId="0" fillId="39" borderId="0" xfId="50" applyNumberFormat="1" applyFill="1">
      <alignment/>
      <protection/>
    </xf>
    <xf numFmtId="0" fontId="19" fillId="0" borderId="0" xfId="50" applyFont="1" applyAlignment="1">
      <alignment horizontal="right"/>
      <protection/>
    </xf>
    <xf numFmtId="3" fontId="1" fillId="0" borderId="0" xfId="50" applyNumberFormat="1" applyFont="1">
      <alignment/>
      <protection/>
    </xf>
    <xf numFmtId="0" fontId="0" fillId="0" borderId="20" xfId="50" applyFont="1" applyFill="1" applyBorder="1">
      <alignment/>
      <protection/>
    </xf>
    <xf numFmtId="0" fontId="0" fillId="0" borderId="10" xfId="50" applyFont="1" applyFill="1" applyBorder="1">
      <alignment/>
      <protection/>
    </xf>
    <xf numFmtId="0" fontId="0" fillId="0" borderId="49" xfId="50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1" fillId="0" borderId="0" xfId="50" applyFont="1" applyFill="1" applyBorder="1">
      <alignment/>
      <protection/>
    </xf>
    <xf numFmtId="0" fontId="0" fillId="0" borderId="0" xfId="50" applyFont="1">
      <alignment/>
      <protection/>
    </xf>
    <xf numFmtId="3" fontId="1" fillId="0" borderId="20" xfId="50" applyNumberFormat="1" applyFont="1" applyBorder="1">
      <alignment/>
      <protection/>
    </xf>
    <xf numFmtId="1" fontId="0" fillId="0" borderId="10" xfId="50" applyNumberFormat="1" applyBorder="1">
      <alignment/>
      <protection/>
    </xf>
    <xf numFmtId="3" fontId="0" fillId="0" borderId="0" xfId="50" applyNumberFormat="1" applyFont="1">
      <alignment/>
      <protection/>
    </xf>
    <xf numFmtId="3" fontId="4" fillId="0" borderId="23" xfId="0" applyNumberFormat="1" applyFont="1" applyBorder="1" applyAlignment="1">
      <alignment/>
    </xf>
    <xf numFmtId="0" fontId="3" fillId="1" borderId="50" xfId="0" applyFont="1" applyFill="1" applyBorder="1" applyAlignment="1">
      <alignment horizontal="left" wrapText="1"/>
    </xf>
    <xf numFmtId="0" fontId="20" fillId="39" borderId="10" xfId="50" applyFont="1" applyFill="1" applyBorder="1" applyAlignment="1">
      <alignment horizontal="right"/>
      <protection/>
    </xf>
    <xf numFmtId="4" fontId="20" fillId="39" borderId="10" xfId="50" applyNumberFormat="1" applyFont="1" applyFill="1" applyBorder="1">
      <alignment/>
      <protection/>
    </xf>
    <xf numFmtId="0" fontId="20" fillId="39" borderId="10" xfId="50" applyFont="1" applyFill="1" applyBorder="1">
      <alignment/>
      <protection/>
    </xf>
    <xf numFmtId="3" fontId="20" fillId="39" borderId="25" xfId="50" applyNumberFormat="1" applyFont="1" applyFill="1" applyBorder="1">
      <alignment/>
      <protection/>
    </xf>
    <xf numFmtId="3" fontId="20" fillId="39" borderId="12" xfId="50" applyNumberFormat="1" applyFont="1" applyFill="1" applyBorder="1">
      <alignment/>
      <protection/>
    </xf>
    <xf numFmtId="179" fontId="0" fillId="0" borderId="10" xfId="60" applyFont="1" applyBorder="1" applyAlignment="1">
      <alignment/>
    </xf>
    <xf numFmtId="0" fontId="1" fillId="34" borderId="10" xfId="50" applyFont="1" applyFill="1" applyBorder="1" applyAlignment="1">
      <alignment horizontal="right"/>
      <protection/>
    </xf>
    <xf numFmtId="4" fontId="1" fillId="34" borderId="10" xfId="50" applyNumberFormat="1" applyFont="1" applyFill="1" applyBorder="1">
      <alignment/>
      <protection/>
    </xf>
    <xf numFmtId="179" fontId="1" fillId="37" borderId="10" xfId="60" applyFont="1" applyFill="1" applyBorder="1" applyAlignment="1">
      <alignment/>
    </xf>
    <xf numFmtId="179" fontId="0" fillId="0" borderId="10" xfId="60" applyFont="1" applyBorder="1" applyAlignment="1">
      <alignment/>
    </xf>
    <xf numFmtId="0" fontId="1" fillId="35" borderId="10" xfId="50" applyFont="1" applyFill="1" applyBorder="1" applyAlignment="1">
      <alignment horizontal="right"/>
      <protection/>
    </xf>
    <xf numFmtId="0" fontId="1" fillId="35" borderId="10" xfId="50" applyFont="1" applyFill="1" applyBorder="1">
      <alignment/>
      <protection/>
    </xf>
    <xf numFmtId="4" fontId="5" fillId="35" borderId="10" xfId="50" applyNumberFormat="1" applyFont="1" applyFill="1" applyBorder="1">
      <alignment/>
      <protection/>
    </xf>
    <xf numFmtId="4" fontId="1" fillId="35" borderId="10" xfId="50" applyNumberFormat="1" applyFont="1" applyFill="1" applyBorder="1">
      <alignment/>
      <protection/>
    </xf>
    <xf numFmtId="0" fontId="1" fillId="0" borderId="34" xfId="50" applyFont="1" applyBorder="1">
      <alignment/>
      <protection/>
    </xf>
    <xf numFmtId="0" fontId="0" fillId="34" borderId="0" xfId="50" applyFill="1" applyBorder="1">
      <alignment/>
      <protection/>
    </xf>
    <xf numFmtId="0" fontId="1" fillId="39" borderId="10" xfId="50" applyFont="1" applyFill="1" applyBorder="1" applyAlignment="1">
      <alignment horizontal="right"/>
      <protection/>
    </xf>
    <xf numFmtId="4" fontId="0" fillId="39" borderId="10" xfId="50" applyNumberFormat="1" applyFill="1" applyBorder="1" applyAlignment="1">
      <alignment horizontal="right"/>
      <protection/>
    </xf>
    <xf numFmtId="0" fontId="0" fillId="39" borderId="10" xfId="50" applyFill="1" applyBorder="1" applyAlignment="1">
      <alignment horizontal="right"/>
      <protection/>
    </xf>
    <xf numFmtId="4" fontId="1" fillId="39" borderId="10" xfId="50" applyNumberFormat="1" applyFont="1" applyFill="1" applyBorder="1" applyAlignment="1">
      <alignment horizontal="right"/>
      <protection/>
    </xf>
    <xf numFmtId="0" fontId="1" fillId="39" borderId="10" xfId="50" applyFont="1" applyFill="1" applyBorder="1">
      <alignment/>
      <protection/>
    </xf>
    <xf numFmtId="3" fontId="1" fillId="39" borderId="25" xfId="50" applyNumberFormat="1" applyFont="1" applyFill="1" applyBorder="1">
      <alignment/>
      <protection/>
    </xf>
    <xf numFmtId="3" fontId="1" fillId="39" borderId="12" xfId="50" applyNumberFormat="1" applyFont="1" applyFill="1" applyBorder="1">
      <alignment/>
      <protection/>
    </xf>
    <xf numFmtId="3" fontId="4" fillId="0" borderId="1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40" borderId="10" xfId="50" applyFont="1" applyFill="1" applyBorder="1">
      <alignment/>
      <protection/>
    </xf>
    <xf numFmtId="0" fontId="0" fillId="40" borderId="10" xfId="50" applyFill="1" applyBorder="1">
      <alignment/>
      <protection/>
    </xf>
    <xf numFmtId="4" fontId="0" fillId="40" borderId="10" xfId="50" applyNumberFormat="1" applyFill="1" applyBorder="1">
      <alignment/>
      <protection/>
    </xf>
    <xf numFmtId="3" fontId="0" fillId="40" borderId="10" xfId="50" applyNumberFormat="1" applyFill="1" applyBorder="1">
      <alignment/>
      <protection/>
    </xf>
    <xf numFmtId="0" fontId="3" fillId="40" borderId="10" xfId="50" applyFont="1" applyFill="1" applyBorder="1">
      <alignment/>
      <protection/>
    </xf>
    <xf numFmtId="0" fontId="1" fillId="40" borderId="10" xfId="50" applyFont="1" applyFill="1" applyBorder="1">
      <alignment/>
      <protection/>
    </xf>
    <xf numFmtId="4" fontId="1" fillId="40" borderId="10" xfId="50" applyNumberFormat="1" applyFont="1" applyFill="1" applyBorder="1">
      <alignment/>
      <protection/>
    </xf>
    <xf numFmtId="3" fontId="1" fillId="40" borderId="10" xfId="50" applyNumberFormat="1" applyFont="1" applyFill="1" applyBorder="1">
      <alignment/>
      <protection/>
    </xf>
    <xf numFmtId="0" fontId="0" fillId="0" borderId="12" xfId="0" applyFont="1" applyBorder="1" applyAlignment="1">
      <alignment horizontal="right"/>
    </xf>
    <xf numFmtId="0" fontId="22" fillId="0" borderId="2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15" fillId="0" borderId="51" xfId="0" applyNumberFormat="1" applyFont="1" applyBorder="1" applyAlignment="1" quotePrefix="1">
      <alignment horizontal="center" vertical="center" wrapText="1"/>
    </xf>
    <xf numFmtId="3" fontId="22" fillId="0" borderId="37" xfId="0" applyNumberFormat="1" applyFont="1" applyBorder="1" applyAlignment="1">
      <alignment horizontal="center" wrapText="1"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>
      <alignment/>
      <protection/>
    </xf>
    <xf numFmtId="0" fontId="17" fillId="0" borderId="0" xfId="50" applyFont="1">
      <alignment/>
      <protection/>
    </xf>
    <xf numFmtId="3" fontId="8" fillId="0" borderId="37" xfId="0" applyNumberFormat="1" applyFont="1" applyFill="1" applyBorder="1" applyAlignment="1">
      <alignment horizontal="center" wrapText="1"/>
    </xf>
    <xf numFmtId="3" fontId="8" fillId="0" borderId="52" xfId="0" applyNumberFormat="1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0" fontId="3" fillId="41" borderId="56" xfId="0" applyFont="1" applyFill="1" applyBorder="1" applyAlignment="1">
      <alignment horizontal="center"/>
    </xf>
    <xf numFmtId="0" fontId="4" fillId="41" borderId="33" xfId="0" applyFont="1" applyFill="1" applyBorder="1" applyAlignment="1">
      <alignment horizontal="center"/>
    </xf>
    <xf numFmtId="0" fontId="4" fillId="41" borderId="57" xfId="0" applyFont="1" applyFill="1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41" borderId="56" xfId="0" applyFont="1" applyFill="1" applyBorder="1" applyAlignment="1">
      <alignment horizontal="center"/>
    </xf>
    <xf numFmtId="0" fontId="6" fillId="41" borderId="33" xfId="0" applyFont="1" applyFill="1" applyBorder="1" applyAlignment="1">
      <alignment horizontal="center"/>
    </xf>
    <xf numFmtId="0" fontId="6" fillId="41" borderId="57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50" applyAlignment="1">
      <alignment horizontal="center"/>
      <protection/>
    </xf>
    <xf numFmtId="0" fontId="21" fillId="0" borderId="29" xfId="50" applyFont="1" applyBorder="1" applyAlignment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32385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workbookViewId="0" topLeftCell="A1">
      <selection activeCell="C30" sqref="C30"/>
    </sheetView>
  </sheetViews>
  <sheetFormatPr defaultColWidth="9.140625" defaultRowHeight="12.75"/>
  <cols>
    <col min="1" max="1" width="48.8515625" style="0" customWidth="1"/>
    <col min="2" max="2" width="19.421875" style="0" customWidth="1"/>
    <col min="3" max="3" width="20.57421875" style="0" customWidth="1"/>
    <col min="4" max="4" width="14.8515625" style="0" customWidth="1"/>
    <col min="5" max="5" width="18.28125" style="0" customWidth="1"/>
    <col min="6" max="6" width="16.140625" style="0" customWidth="1"/>
    <col min="7" max="7" width="25.140625" style="0" customWidth="1"/>
    <col min="8" max="8" width="19.7109375" style="0" customWidth="1"/>
    <col min="9" max="9" width="8.140625" style="0" customWidth="1"/>
  </cols>
  <sheetData>
    <row r="1" ht="12" customHeight="1">
      <c r="G1" s="72" t="s">
        <v>30</v>
      </c>
    </row>
    <row r="3" spans="1:8" s="6" customFormat="1" ht="20.25">
      <c r="A3" s="313" t="s">
        <v>156</v>
      </c>
      <c r="B3" s="313"/>
      <c r="C3" s="313"/>
      <c r="D3" s="313"/>
      <c r="E3" s="313"/>
      <c r="F3" s="313"/>
      <c r="G3" s="313"/>
      <c r="H3" s="313"/>
    </row>
    <row r="4" spans="1:9" s="6" customFormat="1" ht="15.75" customHeight="1">
      <c r="A4" s="314"/>
      <c r="B4" s="315"/>
      <c r="C4" s="315"/>
      <c r="D4" s="315"/>
      <c r="E4" s="315"/>
      <c r="F4" s="315"/>
      <c r="G4" s="315"/>
      <c r="H4" s="315"/>
      <c r="I4" s="7"/>
    </row>
    <row r="5" s="6" customFormat="1" ht="15" hidden="1"/>
    <row r="6" s="6" customFormat="1" ht="15.75" thickBot="1">
      <c r="H6" s="24" t="s">
        <v>2</v>
      </c>
    </row>
    <row r="7" spans="1:8" s="6" customFormat="1" ht="16.5" thickBot="1">
      <c r="A7" s="25" t="s">
        <v>4</v>
      </c>
      <c r="B7" s="321">
        <v>2017</v>
      </c>
      <c r="C7" s="322"/>
      <c r="D7" s="322"/>
      <c r="E7" s="322"/>
      <c r="F7" s="322"/>
      <c r="G7" s="322"/>
      <c r="H7" s="323"/>
    </row>
    <row r="8" spans="1:8" s="6" customFormat="1" ht="15.75" customHeight="1">
      <c r="A8" s="26" t="s">
        <v>29</v>
      </c>
      <c r="B8" s="324" t="s">
        <v>5</v>
      </c>
      <c r="C8" s="307" t="s">
        <v>6</v>
      </c>
      <c r="D8" s="307" t="s">
        <v>7</v>
      </c>
      <c r="E8" s="309" t="s">
        <v>42</v>
      </c>
      <c r="F8" s="309" t="s">
        <v>0</v>
      </c>
      <c r="G8" s="309" t="s">
        <v>10</v>
      </c>
      <c r="H8" s="316" t="s">
        <v>9</v>
      </c>
    </row>
    <row r="9" spans="1:8" s="6" customFormat="1" ht="60.75" customHeight="1" thickBot="1">
      <c r="A9" s="262" t="s">
        <v>26</v>
      </c>
      <c r="B9" s="325"/>
      <c r="C9" s="308"/>
      <c r="D9" s="308"/>
      <c r="E9" s="310"/>
      <c r="F9" s="310"/>
      <c r="G9" s="310"/>
      <c r="H9" s="317"/>
    </row>
    <row r="10" spans="1:8" s="6" customFormat="1" ht="30" customHeight="1">
      <c r="A10" s="73" t="s">
        <v>130</v>
      </c>
      <c r="B10" s="261">
        <v>0</v>
      </c>
      <c r="C10" s="76">
        <v>0</v>
      </c>
      <c r="D10" s="76">
        <v>155000</v>
      </c>
      <c r="E10" s="76">
        <v>0</v>
      </c>
      <c r="F10" s="286">
        <v>60000</v>
      </c>
      <c r="G10" s="287">
        <v>0</v>
      </c>
      <c r="H10" s="288">
        <v>0</v>
      </c>
    </row>
    <row r="11" spans="1:8" s="6" customFormat="1" ht="30" customHeight="1">
      <c r="A11" s="297" t="s">
        <v>131</v>
      </c>
      <c r="B11" s="261">
        <v>5830347</v>
      </c>
      <c r="C11" s="76">
        <v>0</v>
      </c>
      <c r="D11" s="76">
        <v>0</v>
      </c>
      <c r="E11" s="76">
        <v>0</v>
      </c>
      <c r="F11" s="286">
        <v>0</v>
      </c>
      <c r="G11" s="287">
        <v>0</v>
      </c>
      <c r="H11" s="288">
        <v>0</v>
      </c>
    </row>
    <row r="12" spans="1:8" s="6" customFormat="1" ht="30" customHeight="1">
      <c r="A12" s="297" t="s">
        <v>132</v>
      </c>
      <c r="B12" s="261">
        <v>607500</v>
      </c>
      <c r="C12" s="76">
        <v>0</v>
      </c>
      <c r="D12" s="76">
        <v>0</v>
      </c>
      <c r="E12" s="76">
        <v>0</v>
      </c>
      <c r="F12" s="286">
        <v>0</v>
      </c>
      <c r="G12" s="287">
        <v>0</v>
      </c>
      <c r="H12" s="288">
        <v>0</v>
      </c>
    </row>
    <row r="13" spans="1:8" s="6" customFormat="1" ht="30" customHeight="1">
      <c r="A13" s="27"/>
      <c r="B13" s="76"/>
      <c r="C13" s="76"/>
      <c r="D13" s="76"/>
      <c r="E13" s="76"/>
      <c r="F13" s="76"/>
      <c r="G13" s="77"/>
      <c r="H13" s="78"/>
    </row>
    <row r="14" spans="1:8" s="6" customFormat="1" ht="30" customHeight="1">
      <c r="A14" s="27"/>
      <c r="B14" s="76"/>
      <c r="C14" s="76"/>
      <c r="D14" s="76"/>
      <c r="E14" s="76"/>
      <c r="F14" s="76"/>
      <c r="G14" s="77"/>
      <c r="H14" s="78"/>
    </row>
    <row r="15" spans="1:8" s="6" customFormat="1" ht="30" customHeight="1">
      <c r="A15" s="27"/>
      <c r="B15" s="76"/>
      <c r="C15" s="76"/>
      <c r="D15" s="76"/>
      <c r="E15" s="76"/>
      <c r="F15" s="76"/>
      <c r="G15" s="77"/>
      <c r="H15" s="78"/>
    </row>
    <row r="16" spans="1:8" s="6" customFormat="1" ht="30" customHeight="1">
      <c r="A16" s="27"/>
      <c r="B16" s="76"/>
      <c r="C16" s="76"/>
      <c r="D16" s="76"/>
      <c r="E16" s="76"/>
      <c r="F16" s="76"/>
      <c r="G16" s="77"/>
      <c r="H16" s="78"/>
    </row>
    <row r="17" spans="1:8" s="6" customFormat="1" ht="30" customHeight="1" thickBot="1">
      <c r="A17" s="28"/>
      <c r="B17" s="79"/>
      <c r="C17" s="79"/>
      <c r="D17" s="79"/>
      <c r="E17" s="79"/>
      <c r="F17" s="79"/>
      <c r="G17" s="80"/>
      <c r="H17" s="81"/>
    </row>
    <row r="18" spans="1:8" s="6" customFormat="1" ht="30" customHeight="1" thickBot="1">
      <c r="A18" s="29" t="s">
        <v>3</v>
      </c>
      <c r="B18" s="74">
        <f aca="true" t="shared" si="0" ref="B18:H18">SUM(B10:B17)</f>
        <v>6437847</v>
      </c>
      <c r="C18" s="75">
        <f t="shared" si="0"/>
        <v>0</v>
      </c>
      <c r="D18" s="75">
        <f t="shared" si="0"/>
        <v>155000</v>
      </c>
      <c r="E18" s="75">
        <f t="shared" si="0"/>
        <v>0</v>
      </c>
      <c r="F18" s="75">
        <f t="shared" si="0"/>
        <v>60000</v>
      </c>
      <c r="G18" s="75">
        <f t="shared" si="0"/>
        <v>0</v>
      </c>
      <c r="H18" s="82">
        <f t="shared" si="0"/>
        <v>0</v>
      </c>
    </row>
    <row r="19" spans="1:8" s="6" customFormat="1" ht="30" customHeight="1" thickBot="1">
      <c r="A19" s="29" t="s">
        <v>163</v>
      </c>
      <c r="B19" s="318">
        <v>6652847</v>
      </c>
      <c r="C19" s="319"/>
      <c r="D19" s="319"/>
      <c r="E19" s="319"/>
      <c r="F19" s="319"/>
      <c r="G19" s="319"/>
      <c r="H19" s="320"/>
    </row>
    <row r="20" s="6" customFormat="1" ht="15"/>
    <row r="21" spans="1:8" s="6" customFormat="1" ht="15.75">
      <c r="A21" s="129" t="s">
        <v>1</v>
      </c>
      <c r="B21" s="128"/>
      <c r="C21" s="128"/>
      <c r="D21" s="128"/>
      <c r="E21" s="128"/>
      <c r="F21" s="128"/>
      <c r="G21" s="128"/>
      <c r="H21" s="128"/>
    </row>
    <row r="22" spans="1:8" s="6" customFormat="1" ht="15">
      <c r="A22" s="127"/>
      <c r="B22" s="128"/>
      <c r="C22" s="128"/>
      <c r="D22" s="128"/>
      <c r="E22" s="128"/>
      <c r="F22" s="128"/>
      <c r="G22" s="128"/>
      <c r="H22" s="128"/>
    </row>
    <row r="23" spans="1:8" s="6" customFormat="1" ht="34.5" customHeight="1">
      <c r="A23" s="311" t="s">
        <v>43</v>
      </c>
      <c r="B23" s="312"/>
      <c r="C23" s="312"/>
      <c r="D23" s="312"/>
      <c r="E23" s="312"/>
      <c r="F23" s="312"/>
      <c r="G23" s="312"/>
      <c r="H23" s="312"/>
    </row>
    <row r="24" spans="1:8" s="6" customFormat="1" ht="16.5">
      <c r="A24" s="127" t="s">
        <v>44</v>
      </c>
      <c r="B24" s="128"/>
      <c r="C24" s="128"/>
      <c r="D24" s="128"/>
      <c r="E24" s="128"/>
      <c r="F24" s="128"/>
      <c r="G24" s="128"/>
      <c r="H24" s="128"/>
    </row>
    <row r="25" s="6" customFormat="1" ht="15"/>
    <row r="26" spans="1:9" s="6" customFormat="1" ht="15.75">
      <c r="A26" s="51" t="s">
        <v>37</v>
      </c>
      <c r="B26" s="92" t="s">
        <v>155</v>
      </c>
      <c r="C26" s="39" t="s">
        <v>38</v>
      </c>
      <c r="E26" s="39" t="s">
        <v>39</v>
      </c>
      <c r="F26" s="39"/>
      <c r="G26" s="39" t="s">
        <v>40</v>
      </c>
      <c r="I26" s="90"/>
    </row>
    <row r="27" spans="1:9" s="6" customFormat="1" ht="15.75">
      <c r="A27" s="51" t="s">
        <v>41</v>
      </c>
      <c r="B27" s="92" t="s">
        <v>150</v>
      </c>
      <c r="C27" s="93" t="s">
        <v>159</v>
      </c>
      <c r="E27" s="90"/>
      <c r="F27" s="90"/>
      <c r="G27" s="90" t="s">
        <v>151</v>
      </c>
      <c r="I27" s="90"/>
    </row>
    <row r="28" s="6" customFormat="1" ht="15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</sheetData>
  <sheetProtection/>
  <mergeCells count="12">
    <mergeCell ref="B8:B9"/>
    <mergeCell ref="C8:C9"/>
    <mergeCell ref="D8:D9"/>
    <mergeCell ref="G8:G9"/>
    <mergeCell ref="A23:H23"/>
    <mergeCell ref="A3:H3"/>
    <mergeCell ref="A4:H4"/>
    <mergeCell ref="H8:H9"/>
    <mergeCell ref="B19:H19"/>
    <mergeCell ref="B7:H7"/>
    <mergeCell ref="E8:E9"/>
    <mergeCell ref="F8:F9"/>
  </mergeCells>
  <printOptions/>
  <pageMargins left="0.3937007874015748" right="0.2362204724409449" top="0.7480314960629921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Layout" workbookViewId="0" topLeftCell="A1">
      <selection activeCell="A34" sqref="A34"/>
    </sheetView>
  </sheetViews>
  <sheetFormatPr defaultColWidth="9.140625" defaultRowHeight="12.75"/>
  <cols>
    <col min="1" max="1" width="36.7109375" style="0" customWidth="1"/>
    <col min="2" max="2" width="16.7109375" style="0" customWidth="1"/>
    <col min="3" max="3" width="9.8515625" style="0" customWidth="1"/>
    <col min="4" max="4" width="13.42187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72" t="s">
        <v>31</v>
      </c>
    </row>
    <row r="2" spans="1:15" ht="20.25">
      <c r="A2" s="313" t="s">
        <v>157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1:15" ht="15.7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ht="13.5" thickBot="1">
      <c r="O4" s="8" t="s">
        <v>2</v>
      </c>
    </row>
    <row r="5" spans="1:15" ht="15.75" thickBot="1">
      <c r="A5" s="9" t="s">
        <v>4</v>
      </c>
      <c r="B5" s="337">
        <v>2018</v>
      </c>
      <c r="C5" s="338"/>
      <c r="D5" s="338"/>
      <c r="E5" s="338"/>
      <c r="F5" s="338"/>
      <c r="G5" s="338"/>
      <c r="H5" s="339"/>
      <c r="I5" s="337">
        <v>2019</v>
      </c>
      <c r="J5" s="338"/>
      <c r="K5" s="338"/>
      <c r="L5" s="338"/>
      <c r="M5" s="338"/>
      <c r="N5" s="338"/>
      <c r="O5" s="339"/>
    </row>
    <row r="6" spans="1:15" ht="15.75" customHeight="1">
      <c r="A6" s="10" t="s">
        <v>27</v>
      </c>
      <c r="B6" s="324" t="s">
        <v>5</v>
      </c>
      <c r="C6" s="307" t="s">
        <v>6</v>
      </c>
      <c r="D6" s="307" t="s">
        <v>7</v>
      </c>
      <c r="E6" s="309" t="s">
        <v>42</v>
      </c>
      <c r="F6" s="309" t="s">
        <v>0</v>
      </c>
      <c r="G6" s="331" t="s">
        <v>10</v>
      </c>
      <c r="H6" s="316" t="s">
        <v>9</v>
      </c>
      <c r="I6" s="324" t="s">
        <v>5</v>
      </c>
      <c r="J6" s="307" t="s">
        <v>6</v>
      </c>
      <c r="K6" s="307" t="s">
        <v>7</v>
      </c>
      <c r="L6" s="309" t="s">
        <v>42</v>
      </c>
      <c r="M6" s="309" t="s">
        <v>0</v>
      </c>
      <c r="N6" s="309" t="s">
        <v>10</v>
      </c>
      <c r="O6" s="326" t="s">
        <v>9</v>
      </c>
    </row>
    <row r="7" spans="1:15" ht="63.75" customHeight="1" thickBot="1">
      <c r="A7" s="11" t="s">
        <v>28</v>
      </c>
      <c r="B7" s="336"/>
      <c r="C7" s="308"/>
      <c r="D7" s="308"/>
      <c r="E7" s="310"/>
      <c r="F7" s="310"/>
      <c r="G7" s="332"/>
      <c r="H7" s="317"/>
      <c r="I7" s="336"/>
      <c r="J7" s="308"/>
      <c r="K7" s="308"/>
      <c r="L7" s="310"/>
      <c r="M7" s="310"/>
      <c r="N7" s="310"/>
      <c r="O7" s="327"/>
    </row>
    <row r="8" spans="1:15" ht="24.75" customHeight="1">
      <c r="A8" s="73" t="s">
        <v>133</v>
      </c>
      <c r="B8" s="76">
        <v>0</v>
      </c>
      <c r="C8" s="76">
        <v>0</v>
      </c>
      <c r="D8" s="76">
        <v>159650</v>
      </c>
      <c r="E8" s="76">
        <v>0</v>
      </c>
      <c r="F8" s="76">
        <v>0</v>
      </c>
      <c r="G8" s="77">
        <v>0</v>
      </c>
      <c r="H8" s="23">
        <v>0</v>
      </c>
      <c r="I8" s="76">
        <v>0</v>
      </c>
      <c r="J8" s="76">
        <v>0</v>
      </c>
      <c r="K8" s="76">
        <v>166515</v>
      </c>
      <c r="L8" s="76">
        <v>0</v>
      </c>
      <c r="M8" s="76">
        <v>0</v>
      </c>
      <c r="N8" s="77">
        <v>0</v>
      </c>
      <c r="O8" s="23">
        <v>0</v>
      </c>
    </row>
    <row r="9" spans="1:15" ht="24.75" customHeight="1">
      <c r="A9" s="73" t="s">
        <v>134</v>
      </c>
      <c r="B9" s="76">
        <v>5989703</v>
      </c>
      <c r="C9" s="76">
        <v>0</v>
      </c>
      <c r="D9" s="76">
        <v>0</v>
      </c>
      <c r="E9" s="76">
        <v>0</v>
      </c>
      <c r="F9" s="76">
        <v>0</v>
      </c>
      <c r="G9" s="77">
        <v>0</v>
      </c>
      <c r="H9" s="23">
        <v>0</v>
      </c>
      <c r="I9" s="76">
        <v>6224964</v>
      </c>
      <c r="J9" s="76">
        <v>0</v>
      </c>
      <c r="K9" s="76">
        <v>0</v>
      </c>
      <c r="L9" s="76">
        <v>0</v>
      </c>
      <c r="M9" s="76">
        <v>0</v>
      </c>
      <c r="N9" s="77">
        <v>0</v>
      </c>
      <c r="O9" s="23">
        <v>0</v>
      </c>
    </row>
    <row r="10" spans="1:15" ht="24.75" customHeight="1">
      <c r="A10" s="73" t="s">
        <v>135</v>
      </c>
      <c r="B10" s="76">
        <v>611923</v>
      </c>
      <c r="C10" s="76">
        <v>0</v>
      </c>
      <c r="D10" s="76">
        <v>0</v>
      </c>
      <c r="E10" s="76">
        <v>0</v>
      </c>
      <c r="F10" s="76">
        <v>0</v>
      </c>
      <c r="G10" s="77">
        <v>0</v>
      </c>
      <c r="H10" s="23">
        <v>0</v>
      </c>
      <c r="I10" s="76">
        <v>638236</v>
      </c>
      <c r="J10" s="76">
        <v>0</v>
      </c>
      <c r="K10" s="76">
        <v>0</v>
      </c>
      <c r="L10" s="76">
        <v>0</v>
      </c>
      <c r="M10" s="76">
        <v>0</v>
      </c>
      <c r="N10" s="77">
        <v>0</v>
      </c>
      <c r="O10" s="23">
        <v>0</v>
      </c>
    </row>
    <row r="11" spans="1:15" ht="24.75" customHeight="1">
      <c r="A11" s="73"/>
      <c r="B11" s="76"/>
      <c r="C11" s="76"/>
      <c r="D11" s="76"/>
      <c r="E11" s="76"/>
      <c r="F11" s="76"/>
      <c r="G11" s="77"/>
      <c r="H11" s="23"/>
      <c r="I11" s="76"/>
      <c r="J11" s="76"/>
      <c r="K11" s="76"/>
      <c r="L11" s="76"/>
      <c r="M11" s="76"/>
      <c r="N11" s="77"/>
      <c r="O11" s="23"/>
    </row>
    <row r="12" spans="1:15" ht="24.75" customHeight="1">
      <c r="A12" s="19"/>
      <c r="B12" s="22"/>
      <c r="C12" s="12"/>
      <c r="D12" s="12"/>
      <c r="E12" s="12"/>
      <c r="F12" s="12"/>
      <c r="G12" s="30"/>
      <c r="H12" s="23"/>
      <c r="I12" s="20"/>
      <c r="J12" s="1"/>
      <c r="K12" s="1"/>
      <c r="L12" s="1"/>
      <c r="M12" s="1"/>
      <c r="N12" s="31"/>
      <c r="O12" s="4"/>
    </row>
    <row r="13" spans="1:15" ht="24.75" customHeight="1">
      <c r="A13" s="14"/>
      <c r="B13" s="3"/>
      <c r="C13" s="1"/>
      <c r="D13" s="1"/>
      <c r="E13" s="1"/>
      <c r="F13" s="1"/>
      <c r="G13" s="31"/>
      <c r="H13" s="4"/>
      <c r="I13" s="20"/>
      <c r="J13" s="1"/>
      <c r="K13" s="1"/>
      <c r="L13" s="1"/>
      <c r="M13" s="1"/>
      <c r="N13" s="31"/>
      <c r="O13" s="4"/>
    </row>
    <row r="14" spans="1:15" ht="24.75" customHeight="1">
      <c r="A14" s="14"/>
      <c r="B14" s="3"/>
      <c r="C14" s="1"/>
      <c r="D14" s="1"/>
      <c r="E14" s="1"/>
      <c r="F14" s="1"/>
      <c r="G14" s="31"/>
      <c r="H14" s="4"/>
      <c r="I14" s="20"/>
      <c r="J14" s="1"/>
      <c r="K14" s="1"/>
      <c r="L14" s="1"/>
      <c r="M14" s="1"/>
      <c r="N14" s="31"/>
      <c r="O14" s="4"/>
    </row>
    <row r="15" spans="1:15" ht="24.75" customHeight="1">
      <c r="A15" s="14"/>
      <c r="B15" s="3"/>
      <c r="C15" s="1"/>
      <c r="D15" s="1"/>
      <c r="E15" s="1"/>
      <c r="F15" s="1"/>
      <c r="G15" s="31"/>
      <c r="H15" s="4"/>
      <c r="I15" s="20"/>
      <c r="J15" s="1"/>
      <c r="K15" s="1"/>
      <c r="L15" s="1"/>
      <c r="M15" s="1"/>
      <c r="N15" s="31"/>
      <c r="O15" s="4"/>
    </row>
    <row r="16" spans="1:15" ht="24.75" customHeight="1">
      <c r="A16" s="14"/>
      <c r="B16" s="3"/>
      <c r="C16" s="1"/>
      <c r="D16" s="1"/>
      <c r="E16" s="1"/>
      <c r="F16" s="1"/>
      <c r="G16" s="31"/>
      <c r="H16" s="4"/>
      <c r="I16" s="20"/>
      <c r="J16" s="1"/>
      <c r="K16" s="1"/>
      <c r="L16" s="1"/>
      <c r="M16" s="1"/>
      <c r="N16" s="31"/>
      <c r="O16" s="4"/>
    </row>
    <row r="17" spans="1:15" ht="24.75" customHeight="1">
      <c r="A17" s="14"/>
      <c r="B17" s="3"/>
      <c r="C17" s="1"/>
      <c r="D17" s="1"/>
      <c r="E17" s="1"/>
      <c r="F17" s="1"/>
      <c r="G17" s="31"/>
      <c r="H17" s="4"/>
      <c r="I17" s="20"/>
      <c r="J17" s="1"/>
      <c r="K17" s="1"/>
      <c r="L17" s="1"/>
      <c r="M17" s="1"/>
      <c r="N17" s="31"/>
      <c r="O17" s="4"/>
    </row>
    <row r="18" spans="1:15" ht="24.75" customHeight="1">
      <c r="A18" s="14"/>
      <c r="B18" s="3"/>
      <c r="C18" s="1"/>
      <c r="D18" s="1"/>
      <c r="E18" s="1"/>
      <c r="F18" s="1"/>
      <c r="G18" s="31"/>
      <c r="H18" s="4"/>
      <c r="I18" s="20"/>
      <c r="J18" s="1"/>
      <c r="K18" s="1"/>
      <c r="L18" s="1"/>
      <c r="M18" s="1"/>
      <c r="N18" s="31"/>
      <c r="O18" s="4"/>
    </row>
    <row r="19" spans="1:15" ht="24.75" customHeight="1">
      <c r="A19" s="14"/>
      <c r="B19" s="3"/>
      <c r="C19" s="1"/>
      <c r="D19" s="1"/>
      <c r="E19" s="1"/>
      <c r="F19" s="1"/>
      <c r="G19" s="31"/>
      <c r="H19" s="4"/>
      <c r="I19" s="20"/>
      <c r="J19" s="1"/>
      <c r="K19" s="1"/>
      <c r="L19" s="1"/>
      <c r="M19" s="1"/>
      <c r="N19" s="31"/>
      <c r="O19" s="4"/>
    </row>
    <row r="20" spans="1:15" ht="24.75" customHeight="1">
      <c r="A20" s="13"/>
      <c r="B20" s="3"/>
      <c r="C20" s="1"/>
      <c r="D20" s="1"/>
      <c r="E20" s="1"/>
      <c r="F20" s="1"/>
      <c r="G20" s="31"/>
      <c r="H20" s="4"/>
      <c r="I20" s="20"/>
      <c r="J20" s="1"/>
      <c r="K20" s="1"/>
      <c r="L20" s="1"/>
      <c r="M20" s="1"/>
      <c r="N20" s="31"/>
      <c r="O20" s="4"/>
    </row>
    <row r="21" spans="1:15" ht="24.75" customHeight="1">
      <c r="A21" s="14"/>
      <c r="B21" s="3"/>
      <c r="C21" s="1"/>
      <c r="D21" s="1"/>
      <c r="E21" s="1"/>
      <c r="F21" s="1"/>
      <c r="G21" s="31"/>
      <c r="H21" s="4"/>
      <c r="I21" s="20"/>
      <c r="J21" s="1"/>
      <c r="K21" s="1"/>
      <c r="L21" s="1"/>
      <c r="M21" s="1"/>
      <c r="N21" s="31"/>
      <c r="O21" s="4"/>
    </row>
    <row r="22" spans="1:15" ht="24.75" customHeight="1">
      <c r="A22" s="14"/>
      <c r="B22" s="3"/>
      <c r="C22" s="1"/>
      <c r="D22" s="1"/>
      <c r="E22" s="1"/>
      <c r="F22" s="1"/>
      <c r="G22" s="31"/>
      <c r="H22" s="4"/>
      <c r="I22" s="20"/>
      <c r="J22" s="1"/>
      <c r="K22" s="1"/>
      <c r="L22" s="1"/>
      <c r="M22" s="1"/>
      <c r="N22" s="31"/>
      <c r="O22" s="4"/>
    </row>
    <row r="23" spans="1:15" ht="24.75" customHeight="1" thickBot="1">
      <c r="A23" s="18"/>
      <c r="B23" s="15"/>
      <c r="C23" s="16"/>
      <c r="D23" s="16"/>
      <c r="E23" s="16"/>
      <c r="F23" s="16"/>
      <c r="G23" s="32"/>
      <c r="H23" s="17"/>
      <c r="I23" s="21"/>
      <c r="J23" s="16"/>
      <c r="K23" s="16"/>
      <c r="L23" s="16"/>
      <c r="M23" s="16"/>
      <c r="N23" s="32"/>
      <c r="O23" s="17"/>
    </row>
    <row r="24" spans="1:15" ht="24.75" customHeight="1" thickBot="1">
      <c r="A24" s="2" t="s">
        <v>3</v>
      </c>
      <c r="B24" s="97">
        <f aca="true" t="shared" si="0" ref="B24:N24">SUM(B8:B23)</f>
        <v>6601626</v>
      </c>
      <c r="C24" s="97">
        <f t="shared" si="0"/>
        <v>0</v>
      </c>
      <c r="D24" s="97">
        <f t="shared" si="0"/>
        <v>159650</v>
      </c>
      <c r="E24" s="97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6863200</v>
      </c>
      <c r="J24" s="97">
        <f t="shared" si="0"/>
        <v>0</v>
      </c>
      <c r="K24" s="97">
        <f t="shared" si="0"/>
        <v>166515</v>
      </c>
      <c r="L24" s="97">
        <f t="shared" si="0"/>
        <v>0</v>
      </c>
      <c r="M24" s="97">
        <f t="shared" si="0"/>
        <v>0</v>
      </c>
      <c r="N24" s="97">
        <f t="shared" si="0"/>
        <v>0</v>
      </c>
      <c r="O24" s="98"/>
    </row>
    <row r="25" spans="1:15" ht="24.75" customHeight="1" thickBot="1">
      <c r="A25" s="2" t="s">
        <v>158</v>
      </c>
      <c r="B25" s="328">
        <f>SUM(B24:H24)</f>
        <v>6761276</v>
      </c>
      <c r="C25" s="329"/>
      <c r="D25" s="329"/>
      <c r="E25" s="329"/>
      <c r="F25" s="329"/>
      <c r="G25" s="329"/>
      <c r="H25" s="330"/>
      <c r="I25" s="333">
        <f>SUM(I24:O24)</f>
        <v>7029715</v>
      </c>
      <c r="J25" s="334"/>
      <c r="K25" s="334"/>
      <c r="L25" s="334"/>
      <c r="M25" s="334"/>
      <c r="N25" s="334"/>
      <c r="O25" s="335"/>
    </row>
    <row r="27" spans="1:8" ht="15.75">
      <c r="A27" s="5" t="s">
        <v>1</v>
      </c>
      <c r="B27" s="6"/>
      <c r="C27" s="6"/>
      <c r="D27" s="6"/>
      <c r="E27" s="6"/>
      <c r="F27" s="6"/>
      <c r="G27" s="6"/>
      <c r="H27" s="6"/>
    </row>
    <row r="28" spans="1:15" ht="14.25">
      <c r="A28" s="128" t="s">
        <v>164</v>
      </c>
      <c r="B28" s="128" t="s">
        <v>152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5" ht="33.75" customHeight="1">
      <c r="A29" s="311" t="s">
        <v>43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</row>
    <row r="30" spans="1:15" ht="16.5">
      <c r="A30" s="127" t="s">
        <v>44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ht="21" customHeight="1"/>
    <row r="32" spans="1:14" ht="15.75">
      <c r="A32" s="51" t="s">
        <v>37</v>
      </c>
      <c r="B32" s="92" t="s">
        <v>155</v>
      </c>
      <c r="C32" s="90"/>
      <c r="D32" s="39" t="s">
        <v>38</v>
      </c>
      <c r="E32" s="93"/>
      <c r="F32" s="90"/>
      <c r="G32" s="39"/>
      <c r="H32" s="39" t="s">
        <v>39</v>
      </c>
      <c r="I32" s="39"/>
      <c r="J32" s="90"/>
      <c r="K32" s="39" t="s">
        <v>40</v>
      </c>
      <c r="N32" s="90"/>
    </row>
    <row r="33" spans="1:14" ht="19.5" customHeight="1">
      <c r="A33" s="51" t="s">
        <v>41</v>
      </c>
      <c r="B33" s="92" t="s">
        <v>150</v>
      </c>
      <c r="C33" s="90"/>
      <c r="D33" s="93" t="s">
        <v>159</v>
      </c>
      <c r="E33" s="93"/>
      <c r="F33" s="90"/>
      <c r="G33" s="90"/>
      <c r="H33" s="90"/>
      <c r="I33" s="90"/>
      <c r="J33" s="90"/>
      <c r="K33" s="90" t="s">
        <v>151</v>
      </c>
      <c r="N33" s="90"/>
    </row>
  </sheetData>
  <sheetProtection/>
  <mergeCells count="21">
    <mergeCell ref="A2:O2"/>
    <mergeCell ref="A3:O3"/>
    <mergeCell ref="I5:O5"/>
    <mergeCell ref="B5:H5"/>
    <mergeCell ref="J6:J7"/>
    <mergeCell ref="I6:I7"/>
    <mergeCell ref="A29:O29"/>
    <mergeCell ref="B6:B7"/>
    <mergeCell ref="L6:L7"/>
    <mergeCell ref="C6:C7"/>
    <mergeCell ref="D6:D7"/>
    <mergeCell ref="H6:H7"/>
    <mergeCell ref="N6:N7"/>
    <mergeCell ref="F6:F7"/>
    <mergeCell ref="E6:E7"/>
    <mergeCell ref="O6:O7"/>
    <mergeCell ref="B25:H25"/>
    <mergeCell ref="G6:G7"/>
    <mergeCell ref="M6:M7"/>
    <mergeCell ref="I25:O25"/>
    <mergeCell ref="K6:K7"/>
  </mergeCells>
  <printOptions/>
  <pageMargins left="0.2755905511811024" right="0.15748031496062992" top="0.5511811023622047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view="pageLayout" workbookViewId="0" topLeftCell="A7">
      <selection activeCell="D61" sqref="D60:D61"/>
    </sheetView>
  </sheetViews>
  <sheetFormatPr defaultColWidth="9.140625" defaultRowHeight="12.75"/>
  <cols>
    <col min="1" max="1" width="21.7109375" style="55" customWidth="1"/>
    <col min="2" max="2" width="31.421875" style="56" customWidth="1"/>
    <col min="3" max="3" width="15.8515625" style="34" customWidth="1"/>
    <col min="4" max="4" width="15.57421875" style="36" customWidth="1"/>
    <col min="5" max="5" width="13.28125" style="34" customWidth="1"/>
    <col min="6" max="6" width="14.8515625" style="34" customWidth="1"/>
    <col min="7" max="7" width="9.140625" style="34" customWidth="1"/>
    <col min="8" max="8" width="9.421875" style="34" bestFit="1" customWidth="1"/>
    <col min="9" max="9" width="25.28125" style="34" customWidth="1"/>
    <col min="10" max="10" width="12.7109375" style="34" customWidth="1"/>
    <col min="11" max="11" width="11.00390625" style="34" customWidth="1"/>
    <col min="12" max="12" width="10.140625" style="34" customWidth="1"/>
    <col min="13" max="13" width="16.7109375" style="34" hidden="1" customWidth="1"/>
    <col min="14" max="14" width="16.421875" style="34" hidden="1" customWidth="1"/>
    <col min="15" max="15" width="10.421875" style="34" customWidth="1"/>
    <col min="16" max="16384" width="9.140625" style="34" customWidth="1"/>
  </cols>
  <sheetData>
    <row r="1" spans="1:15" ht="24.75" customHeight="1">
      <c r="A1" s="340" t="s">
        <v>32</v>
      </c>
      <c r="B1" s="341"/>
      <c r="C1" s="341"/>
      <c r="D1" s="341"/>
      <c r="E1" s="341"/>
      <c r="F1" s="341"/>
      <c r="G1" s="341"/>
      <c r="H1" s="341"/>
      <c r="I1" s="341"/>
      <c r="J1" s="341"/>
      <c r="K1" s="72" t="s">
        <v>33</v>
      </c>
      <c r="M1" s="33"/>
      <c r="N1" s="33"/>
      <c r="O1" s="33"/>
    </row>
    <row r="2" spans="1:15" ht="20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4" ht="18" customHeight="1">
      <c r="A3" s="69" t="s">
        <v>11</v>
      </c>
      <c r="B3" s="70"/>
      <c r="C3" s="70"/>
      <c r="D3" s="71"/>
    </row>
    <row r="4" spans="1:3" ht="15" customHeight="1">
      <c r="A4" s="100" t="s">
        <v>153</v>
      </c>
      <c r="B4" s="101"/>
      <c r="C4" s="101"/>
    </row>
    <row r="5" spans="1:2" ht="16.5" customHeight="1">
      <c r="A5" s="35"/>
      <c r="B5" s="34"/>
    </row>
    <row r="6" spans="1:6" ht="38.25" customHeight="1" thickBot="1">
      <c r="A6" s="37" t="s">
        <v>12</v>
      </c>
      <c r="B6" s="107" t="s">
        <v>160</v>
      </c>
      <c r="C6" s="108" t="s">
        <v>161</v>
      </c>
      <c r="D6" s="108" t="s">
        <v>162</v>
      </c>
      <c r="F6" s="38"/>
    </row>
    <row r="7" spans="1:6" ht="8.25" customHeight="1" thickTop="1">
      <c r="A7" s="61"/>
      <c r="B7" s="107"/>
      <c r="C7" s="108"/>
      <c r="D7" s="108"/>
      <c r="F7" s="38"/>
    </row>
    <row r="8" spans="1:4" ht="21.75" customHeight="1">
      <c r="A8" s="63" t="s">
        <v>5</v>
      </c>
      <c r="B8" s="102">
        <v>6437847</v>
      </c>
      <c r="C8" s="103">
        <v>6601626</v>
      </c>
      <c r="D8" s="103">
        <v>6863200</v>
      </c>
    </row>
    <row r="9" spans="1:4" ht="94.5">
      <c r="A9" s="64" t="s">
        <v>13</v>
      </c>
      <c r="B9" s="104">
        <v>0</v>
      </c>
      <c r="C9" s="104">
        <v>0</v>
      </c>
      <c r="D9" s="104">
        <v>0</v>
      </c>
    </row>
    <row r="10" spans="1:6" ht="31.5">
      <c r="A10" s="65" t="s">
        <v>7</v>
      </c>
      <c r="B10" s="104">
        <v>155000</v>
      </c>
      <c r="C10" s="103">
        <v>159650</v>
      </c>
      <c r="D10" s="103">
        <v>166515</v>
      </c>
      <c r="F10" s="40"/>
    </row>
    <row r="11" spans="1:6" ht="15.75">
      <c r="A11" s="66" t="s">
        <v>8</v>
      </c>
      <c r="B11" s="104"/>
      <c r="C11" s="103"/>
      <c r="D11" s="103"/>
      <c r="F11" s="40"/>
    </row>
    <row r="12" spans="1:6" ht="15.75">
      <c r="A12" s="67" t="s">
        <v>14</v>
      </c>
      <c r="B12" s="102">
        <v>60000</v>
      </c>
      <c r="C12" s="103"/>
      <c r="D12" s="103"/>
      <c r="F12" s="40"/>
    </row>
    <row r="13" spans="1:6" ht="42.75" customHeight="1">
      <c r="A13" s="68" t="s">
        <v>15</v>
      </c>
      <c r="B13" s="102">
        <v>0</v>
      </c>
      <c r="C13" s="102">
        <v>0</v>
      </c>
      <c r="D13" s="102">
        <v>0</v>
      </c>
      <c r="F13" s="40"/>
    </row>
    <row r="14" spans="1:6" ht="31.5">
      <c r="A14" s="68" t="s">
        <v>9</v>
      </c>
      <c r="B14" s="102"/>
      <c r="C14" s="103"/>
      <c r="D14" s="103"/>
      <c r="F14" s="40"/>
    </row>
    <row r="15" spans="1:6" ht="6.75" customHeight="1">
      <c r="A15" s="41"/>
      <c r="B15" s="91"/>
      <c r="C15" s="105"/>
      <c r="D15" s="105"/>
      <c r="F15" s="40"/>
    </row>
    <row r="16" spans="1:6" ht="15.75">
      <c r="A16" s="43" t="s">
        <v>16</v>
      </c>
      <c r="B16" s="91">
        <f>SUM(B8:B14)</f>
        <v>6652847</v>
      </c>
      <c r="C16" s="91">
        <f>SUM(C8:C14)</f>
        <v>6761276</v>
      </c>
      <c r="D16" s="91">
        <f>SUM(D8:D14)</f>
        <v>7029715</v>
      </c>
      <c r="F16" s="45"/>
    </row>
    <row r="17" spans="1:6" ht="30.75" customHeight="1">
      <c r="A17" s="46" t="s">
        <v>17</v>
      </c>
      <c r="B17" s="39"/>
      <c r="D17" s="109" t="s">
        <v>136</v>
      </c>
      <c r="E17" s="99"/>
      <c r="F17" s="99"/>
    </row>
    <row r="18" spans="1:10" ht="15.75">
      <c r="A18" s="47" t="s">
        <v>18</v>
      </c>
      <c r="B18" s="47"/>
      <c r="C18" s="47"/>
      <c r="D18" s="60"/>
      <c r="E18" s="47"/>
      <c r="F18" s="47"/>
      <c r="G18" s="47"/>
      <c r="H18" s="47"/>
      <c r="I18" s="47"/>
      <c r="J18" s="47"/>
    </row>
    <row r="19" spans="1:4" ht="15.75">
      <c r="A19" s="48" t="s">
        <v>19</v>
      </c>
      <c r="B19" s="35"/>
      <c r="D19" s="59"/>
    </row>
    <row r="20" spans="1:12" ht="15.75">
      <c r="A20" s="49"/>
      <c r="B20" s="49"/>
      <c r="C20" s="49"/>
      <c r="D20" s="50"/>
      <c r="E20" s="49"/>
      <c r="F20" s="49"/>
      <c r="G20" s="49"/>
      <c r="H20" s="49"/>
      <c r="I20" s="49"/>
      <c r="J20" s="49"/>
      <c r="K20" s="49"/>
      <c r="L20" s="51" t="s">
        <v>2</v>
      </c>
    </row>
    <row r="21" spans="1:12" ht="8.25" customHeight="1">
      <c r="A21" s="52"/>
      <c r="B21" s="52"/>
      <c r="C21" s="52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9.75" customHeight="1" thickBot="1">
      <c r="A22" s="51"/>
      <c r="B22" s="51"/>
      <c r="C22" s="51"/>
      <c r="D22" s="51"/>
      <c r="E22" s="51"/>
      <c r="F22" s="51"/>
      <c r="G22" s="51"/>
      <c r="H22" s="51"/>
      <c r="I22" s="51"/>
      <c r="J22" s="51"/>
      <c r="L22" s="113"/>
      <c r="M22" s="52"/>
      <c r="N22" s="52"/>
    </row>
    <row r="23" spans="1:14" s="36" customFormat="1" ht="47.25">
      <c r="A23" s="300" t="s">
        <v>20</v>
      </c>
      <c r="B23" s="114" t="s">
        <v>21</v>
      </c>
      <c r="C23" s="115" t="s">
        <v>160</v>
      </c>
      <c r="D23" s="115" t="s">
        <v>5</v>
      </c>
      <c r="E23" s="115" t="s">
        <v>6</v>
      </c>
      <c r="F23" s="115" t="s">
        <v>7</v>
      </c>
      <c r="G23" s="115" t="s">
        <v>8</v>
      </c>
      <c r="H23" s="115" t="s">
        <v>14</v>
      </c>
      <c r="I23" s="301" t="s">
        <v>10</v>
      </c>
      <c r="J23" s="115" t="s">
        <v>9</v>
      </c>
      <c r="K23" s="305" t="s">
        <v>161</v>
      </c>
      <c r="L23" s="306" t="s">
        <v>162</v>
      </c>
      <c r="M23" s="54" t="s">
        <v>22</v>
      </c>
      <c r="N23" s="54" t="s">
        <v>23</v>
      </c>
    </row>
    <row r="24" spans="1:14" ht="14.25" customHeight="1" thickBot="1">
      <c r="A24" s="120">
        <v>31</v>
      </c>
      <c r="B24" s="120" t="s">
        <v>139</v>
      </c>
      <c r="C24" s="121">
        <f>SUM(C25:C27)</f>
        <v>5467347</v>
      </c>
      <c r="D24" s="121">
        <f aca="true" t="shared" si="0" ref="D24:L24">SUM(D25:D28)</f>
        <v>5467347</v>
      </c>
      <c r="E24" s="121">
        <f t="shared" si="0"/>
        <v>0</v>
      </c>
      <c r="F24" s="121">
        <f t="shared" si="0"/>
        <v>0</v>
      </c>
      <c r="G24" s="121">
        <f t="shared" si="0"/>
        <v>0</v>
      </c>
      <c r="H24" s="121">
        <f t="shared" si="0"/>
        <v>0</v>
      </c>
      <c r="I24" s="121">
        <f t="shared" si="0"/>
        <v>0</v>
      </c>
      <c r="J24" s="121">
        <f t="shared" si="0"/>
        <v>0</v>
      </c>
      <c r="K24" s="121"/>
      <c r="L24" s="121">
        <f t="shared" si="0"/>
        <v>5873516.7</v>
      </c>
      <c r="M24" s="42">
        <f>SUM(M25:M29)</f>
        <v>0</v>
      </c>
      <c r="N24" s="42">
        <f>SUM(N25:N29)</f>
        <v>0</v>
      </c>
    </row>
    <row r="25" spans="1:14" ht="14.25" customHeight="1">
      <c r="A25" s="116">
        <v>311</v>
      </c>
      <c r="B25" s="117" t="s">
        <v>137</v>
      </c>
      <c r="C25" s="118">
        <v>4519152</v>
      </c>
      <c r="D25" s="118">
        <v>4519152</v>
      </c>
      <c r="E25" s="118">
        <v>0</v>
      </c>
      <c r="F25" s="118">
        <v>0</v>
      </c>
      <c r="G25" s="118">
        <v>0</v>
      </c>
      <c r="H25" s="118"/>
      <c r="I25" s="118">
        <v>0</v>
      </c>
      <c r="J25" s="118"/>
      <c r="K25" s="119">
        <v>4654726.56</v>
      </c>
      <c r="L25" s="118">
        <v>4854880</v>
      </c>
      <c r="M25" s="34">
        <v>0</v>
      </c>
      <c r="N25" s="34">
        <v>0</v>
      </c>
    </row>
    <row r="26" spans="1:12" ht="14.25" customHeight="1">
      <c r="A26" s="83">
        <v>312</v>
      </c>
      <c r="B26" s="84" t="s">
        <v>34</v>
      </c>
      <c r="C26" s="87">
        <v>209109</v>
      </c>
      <c r="D26" s="87">
        <v>209109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/>
      <c r="K26" s="88">
        <v>215382</v>
      </c>
      <c r="L26" s="87">
        <v>224643.7</v>
      </c>
    </row>
    <row r="27" spans="1:12" ht="14.25" customHeight="1">
      <c r="A27" s="83">
        <v>313</v>
      </c>
      <c r="B27" s="84" t="s">
        <v>138</v>
      </c>
      <c r="C27" s="87">
        <v>739086</v>
      </c>
      <c r="D27" s="87">
        <v>739086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/>
      <c r="K27" s="88">
        <v>761258.58</v>
      </c>
      <c r="L27" s="87">
        <v>793993</v>
      </c>
    </row>
    <row r="28" spans="1:14" ht="14.25" customHeight="1">
      <c r="A28" s="83"/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34">
        <v>0</v>
      </c>
      <c r="N28" s="34">
        <v>0</v>
      </c>
    </row>
    <row r="29" spans="1:14" ht="14.25" customHeight="1" thickBot="1">
      <c r="A29" s="120">
        <v>32</v>
      </c>
      <c r="B29" s="123" t="s">
        <v>35</v>
      </c>
      <c r="C29" s="121">
        <f aca="true" t="shared" si="1" ref="C29:L29">SUM(C30:C34)</f>
        <v>905500</v>
      </c>
      <c r="D29" s="121">
        <f t="shared" si="1"/>
        <v>542500</v>
      </c>
      <c r="E29" s="121">
        <f t="shared" si="1"/>
        <v>155000</v>
      </c>
      <c r="F29" s="121">
        <f t="shared" si="1"/>
        <v>0</v>
      </c>
      <c r="G29" s="121">
        <f t="shared" si="1"/>
        <v>0</v>
      </c>
      <c r="H29" s="121">
        <f t="shared" si="1"/>
        <v>0</v>
      </c>
      <c r="I29" s="121">
        <f t="shared" si="1"/>
        <v>0</v>
      </c>
      <c r="J29" s="121">
        <f t="shared" si="1"/>
        <v>0</v>
      </c>
      <c r="K29" s="121">
        <f t="shared" si="1"/>
        <v>921775</v>
      </c>
      <c r="L29" s="121">
        <f t="shared" si="1"/>
        <v>945801.9</v>
      </c>
      <c r="M29" s="34">
        <v>0</v>
      </c>
      <c r="N29" s="34">
        <v>0</v>
      </c>
    </row>
    <row r="30" spans="1:14" ht="14.25" customHeight="1">
      <c r="A30" s="116">
        <v>321</v>
      </c>
      <c r="B30" s="117" t="s">
        <v>144</v>
      </c>
      <c r="C30" s="118">
        <v>363000</v>
      </c>
      <c r="D30" s="122" t="s">
        <v>152</v>
      </c>
      <c r="E30" s="118">
        <v>0</v>
      </c>
      <c r="F30" s="118"/>
      <c r="G30" s="118"/>
      <c r="H30" s="118"/>
      <c r="I30" s="118"/>
      <c r="J30" s="118"/>
      <c r="K30" s="119">
        <v>363000</v>
      </c>
      <c r="L30" s="118">
        <v>363000</v>
      </c>
      <c r="M30" s="42">
        <f>SUM(M31:M50)</f>
        <v>0</v>
      </c>
      <c r="N30" s="42">
        <f>SUM(N31:N50)</f>
        <v>0</v>
      </c>
    </row>
    <row r="31" spans="1:14" ht="14.25" customHeight="1">
      <c r="A31" s="83">
        <v>322</v>
      </c>
      <c r="B31" s="84" t="s">
        <v>145</v>
      </c>
      <c r="C31" s="87">
        <v>336700</v>
      </c>
      <c r="D31" s="89">
        <v>273000</v>
      </c>
      <c r="E31" s="87"/>
      <c r="F31" s="87"/>
      <c r="G31" s="87"/>
      <c r="H31" s="87"/>
      <c r="I31" s="87"/>
      <c r="J31" s="87"/>
      <c r="K31" s="88">
        <v>281190</v>
      </c>
      <c r="L31" s="87">
        <v>293281</v>
      </c>
      <c r="M31" s="34">
        <v>0</v>
      </c>
      <c r="N31" s="34">
        <v>0</v>
      </c>
    </row>
    <row r="32" spans="1:12" ht="14.25" customHeight="1">
      <c r="A32" s="83">
        <v>323</v>
      </c>
      <c r="B32" s="84" t="s">
        <v>146</v>
      </c>
      <c r="C32" s="87">
        <v>195800</v>
      </c>
      <c r="D32" s="89">
        <v>259500</v>
      </c>
      <c r="E32" s="87">
        <v>155000</v>
      </c>
      <c r="F32" s="87"/>
      <c r="G32" s="87"/>
      <c r="H32" s="87"/>
      <c r="I32" s="87"/>
      <c r="J32" s="87"/>
      <c r="K32" s="88">
        <v>267285</v>
      </c>
      <c r="L32" s="87">
        <v>278778</v>
      </c>
    </row>
    <row r="33" spans="1:12" ht="14.25" customHeight="1">
      <c r="A33" s="83">
        <v>329</v>
      </c>
      <c r="B33" s="299" t="s">
        <v>147</v>
      </c>
      <c r="C33" s="87">
        <v>10000</v>
      </c>
      <c r="D33" s="89">
        <v>10000</v>
      </c>
      <c r="E33" s="87"/>
      <c r="F33" s="87"/>
      <c r="G33" s="87"/>
      <c r="H33" s="87"/>
      <c r="I33" s="87"/>
      <c r="J33" s="87"/>
      <c r="K33" s="88">
        <v>10300</v>
      </c>
      <c r="L33" s="87">
        <v>10742.9</v>
      </c>
    </row>
    <row r="34" spans="1:12" ht="14.25" customHeight="1">
      <c r="A34" s="83"/>
      <c r="B34" s="84"/>
      <c r="C34" s="87"/>
      <c r="D34" s="89"/>
      <c r="E34" s="87"/>
      <c r="F34" s="87"/>
      <c r="G34" s="87"/>
      <c r="H34" s="87"/>
      <c r="I34" s="87"/>
      <c r="J34" s="87"/>
      <c r="K34" s="88"/>
      <c r="L34" s="87"/>
    </row>
    <row r="35" spans="1:14" ht="14.25" customHeight="1" thickBot="1">
      <c r="A35" s="120">
        <v>34</v>
      </c>
      <c r="B35" s="123" t="s">
        <v>36</v>
      </c>
      <c r="C35" s="121">
        <f aca="true" t="shared" si="2" ref="C35:L35">C36</f>
        <v>5000</v>
      </c>
      <c r="D35" s="121">
        <f t="shared" si="2"/>
        <v>5000</v>
      </c>
      <c r="E35" s="121">
        <f t="shared" si="2"/>
        <v>0</v>
      </c>
      <c r="F35" s="121">
        <f t="shared" si="2"/>
        <v>0</v>
      </c>
      <c r="G35" s="121">
        <f t="shared" si="2"/>
        <v>0</v>
      </c>
      <c r="H35" s="121">
        <f t="shared" si="2"/>
        <v>0</v>
      </c>
      <c r="I35" s="121">
        <f t="shared" si="2"/>
        <v>0</v>
      </c>
      <c r="J35" s="121">
        <f t="shared" si="2"/>
        <v>0</v>
      </c>
      <c r="K35" s="121">
        <f t="shared" si="2"/>
        <v>5150</v>
      </c>
      <c r="L35" s="121">
        <f t="shared" si="2"/>
        <v>5371</v>
      </c>
      <c r="M35" s="34">
        <v>0</v>
      </c>
      <c r="N35" s="34">
        <v>0</v>
      </c>
    </row>
    <row r="36" spans="1:14" ht="14.25" customHeight="1">
      <c r="A36" s="116">
        <v>343</v>
      </c>
      <c r="B36" s="117" t="s">
        <v>143</v>
      </c>
      <c r="C36" s="118">
        <v>5000</v>
      </c>
      <c r="D36" s="122">
        <v>5000</v>
      </c>
      <c r="E36" s="118"/>
      <c r="F36" s="118"/>
      <c r="G36" s="118"/>
      <c r="H36" s="118"/>
      <c r="I36" s="118"/>
      <c r="J36" s="118"/>
      <c r="K36" s="118">
        <v>5150</v>
      </c>
      <c r="L36" s="118">
        <v>5371</v>
      </c>
      <c r="M36" s="34">
        <v>0</v>
      </c>
      <c r="N36" s="34">
        <v>0</v>
      </c>
    </row>
    <row r="37" spans="1:14" ht="14.25" customHeight="1">
      <c r="A37" s="83"/>
      <c r="B37" s="84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34">
        <v>0</v>
      </c>
      <c r="N37" s="34">
        <v>0</v>
      </c>
    </row>
    <row r="38" spans="1:14" ht="14.25" customHeight="1" thickBot="1">
      <c r="A38" s="120">
        <v>42</v>
      </c>
      <c r="B38" s="298" t="s">
        <v>140</v>
      </c>
      <c r="C38" s="121">
        <f>SUM(C39:C44)</f>
        <v>60000</v>
      </c>
      <c r="D38" s="121">
        <f aca="true" t="shared" si="3" ref="D38:I38">SUM(D39:D44)</f>
        <v>60000</v>
      </c>
      <c r="E38" s="121">
        <f t="shared" si="3"/>
        <v>0</v>
      </c>
      <c r="F38" s="121">
        <f t="shared" si="3"/>
        <v>0</v>
      </c>
      <c r="G38" s="121">
        <f t="shared" si="3"/>
        <v>0</v>
      </c>
      <c r="H38" s="121">
        <f t="shared" si="3"/>
        <v>60000</v>
      </c>
      <c r="I38" s="121">
        <f t="shared" si="3"/>
        <v>0</v>
      </c>
      <c r="J38" s="121">
        <f>SUM(J39:J44)</f>
        <v>0</v>
      </c>
      <c r="K38" s="121"/>
      <c r="L38" s="121"/>
      <c r="M38" s="62">
        <f>SUM(M39:M44)</f>
        <v>0</v>
      </c>
      <c r="N38" s="62">
        <f>SUM(N39:N44)</f>
        <v>0</v>
      </c>
    </row>
    <row r="39" spans="1:12" ht="14.25" customHeight="1">
      <c r="A39" s="124">
        <v>422</v>
      </c>
      <c r="B39" s="125" t="s">
        <v>141</v>
      </c>
      <c r="C39" s="126">
        <v>60000</v>
      </c>
      <c r="D39" s="126">
        <v>60000</v>
      </c>
      <c r="E39" s="126"/>
      <c r="F39" s="126"/>
      <c r="G39" s="126"/>
      <c r="H39" s="126">
        <v>60000</v>
      </c>
      <c r="I39" s="126"/>
      <c r="J39" s="126"/>
      <c r="K39" s="126"/>
      <c r="L39" s="126"/>
    </row>
    <row r="40" spans="1:12" ht="14.25" customHeight="1">
      <c r="A40" s="95">
        <v>424</v>
      </c>
      <c r="B40" s="110" t="s">
        <v>142</v>
      </c>
      <c r="C40" s="96">
        <f>SUM(D40:J40)</f>
        <v>0</v>
      </c>
      <c r="D40" s="96"/>
      <c r="E40" s="96"/>
      <c r="F40" s="96"/>
      <c r="G40" s="96"/>
      <c r="H40" s="96"/>
      <c r="I40" s="96"/>
      <c r="J40" s="96"/>
      <c r="K40" s="96"/>
      <c r="L40" s="96"/>
    </row>
    <row r="41" spans="1:12" ht="14.25" customHeight="1">
      <c r="A41" s="95"/>
      <c r="B41" s="110"/>
      <c r="C41" s="96">
        <f>SUM(D41:J41)</f>
        <v>0</v>
      </c>
      <c r="D41" s="96"/>
      <c r="E41" s="96"/>
      <c r="F41" s="96"/>
      <c r="G41" s="96"/>
      <c r="H41" s="96"/>
      <c r="I41" s="96"/>
      <c r="J41" s="96"/>
      <c r="K41" s="96"/>
      <c r="L41" s="96"/>
    </row>
    <row r="42" spans="1:12" ht="14.25" customHeight="1">
      <c r="A42" s="95"/>
      <c r="B42" s="110"/>
      <c r="C42" s="96">
        <f>SUM(D42:J42)</f>
        <v>0</v>
      </c>
      <c r="D42" s="96"/>
      <c r="E42" s="96"/>
      <c r="F42" s="96"/>
      <c r="G42" s="96"/>
      <c r="H42" s="96"/>
      <c r="I42" s="96"/>
      <c r="J42" s="96"/>
      <c r="K42" s="96"/>
      <c r="L42" s="96"/>
    </row>
    <row r="43" spans="1:12" ht="14.25" customHeight="1">
      <c r="A43" s="95"/>
      <c r="B43" s="110"/>
      <c r="C43" s="96">
        <f>SUM(D43:J43)</f>
        <v>0</v>
      </c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4.25" customHeight="1">
      <c r="A44" s="95"/>
      <c r="B44" s="110"/>
      <c r="C44" s="96">
        <f>SUM(D44:J44)</f>
        <v>0</v>
      </c>
      <c r="D44" s="96"/>
      <c r="E44" s="96"/>
      <c r="F44" s="96"/>
      <c r="G44" s="96"/>
      <c r="H44" s="96"/>
      <c r="I44" s="96"/>
      <c r="J44" s="96"/>
      <c r="K44" s="96"/>
      <c r="L44" s="96"/>
    </row>
    <row r="45" spans="1:14" ht="14.25" customHeight="1">
      <c r="A45" s="83"/>
      <c r="B45" s="111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34">
        <v>0</v>
      </c>
      <c r="N45" s="34">
        <v>0</v>
      </c>
    </row>
    <row r="46" spans="1:14" ht="14.25" customHeight="1">
      <c r="A46" s="83"/>
      <c r="B46" s="84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34">
        <v>0</v>
      </c>
      <c r="N46" s="34">
        <v>0</v>
      </c>
    </row>
    <row r="47" spans="1:14" ht="14.25" customHeight="1">
      <c r="A47" s="86"/>
      <c r="B47" s="84"/>
      <c r="C47" s="91">
        <f aca="true" t="shared" si="4" ref="C47:L47">C48</f>
        <v>0</v>
      </c>
      <c r="D47" s="91">
        <f t="shared" si="4"/>
        <v>0</v>
      </c>
      <c r="E47" s="91">
        <f t="shared" si="4"/>
        <v>0</v>
      </c>
      <c r="F47" s="91">
        <f t="shared" si="4"/>
        <v>0</v>
      </c>
      <c r="G47" s="91">
        <f t="shared" si="4"/>
        <v>0</v>
      </c>
      <c r="H47" s="91">
        <f t="shared" si="4"/>
        <v>0</v>
      </c>
      <c r="I47" s="91">
        <f t="shared" si="4"/>
        <v>0</v>
      </c>
      <c r="J47" s="91">
        <f t="shared" si="4"/>
        <v>0</v>
      </c>
      <c r="K47" s="91">
        <f t="shared" si="4"/>
        <v>0</v>
      </c>
      <c r="L47" s="91">
        <f t="shared" si="4"/>
        <v>0</v>
      </c>
      <c r="M47" s="34">
        <v>0</v>
      </c>
      <c r="N47" s="34">
        <v>0</v>
      </c>
    </row>
    <row r="48" spans="1:14" ht="14.25" customHeight="1">
      <c r="A48" s="83"/>
      <c r="B48" s="84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34">
        <v>0</v>
      </c>
      <c r="N48" s="34">
        <v>0</v>
      </c>
    </row>
    <row r="49" spans="1:14" ht="14.25" customHeight="1">
      <c r="A49" s="83"/>
      <c r="B49" s="112" t="s">
        <v>24</v>
      </c>
      <c r="C49" s="91">
        <f aca="true" t="shared" si="5" ref="C49:J49">C24+C29+C35+C38+C47</f>
        <v>6437847</v>
      </c>
      <c r="D49" s="91">
        <f t="shared" si="5"/>
        <v>6074847</v>
      </c>
      <c r="E49" s="91">
        <f t="shared" si="5"/>
        <v>155000</v>
      </c>
      <c r="F49" s="91">
        <f t="shared" si="5"/>
        <v>0</v>
      </c>
      <c r="G49" s="91">
        <f t="shared" si="5"/>
        <v>0</v>
      </c>
      <c r="H49" s="91">
        <f t="shared" si="5"/>
        <v>60000</v>
      </c>
      <c r="I49" s="91">
        <f t="shared" si="5"/>
        <v>0</v>
      </c>
      <c r="J49" s="91">
        <f t="shared" si="5"/>
        <v>0</v>
      </c>
      <c r="K49" s="91">
        <v>6601626</v>
      </c>
      <c r="L49" s="91">
        <v>6863200</v>
      </c>
      <c r="M49" s="34">
        <v>0</v>
      </c>
      <c r="N49" s="34">
        <v>0</v>
      </c>
    </row>
    <row r="50" spans="1:14" ht="14.25" customHeight="1">
      <c r="A50" s="57" t="s">
        <v>25</v>
      </c>
      <c r="B50" s="5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34">
        <v>0</v>
      </c>
      <c r="N50" s="34">
        <v>0</v>
      </c>
    </row>
    <row r="51" spans="1:12" ht="27.75" customHeight="1">
      <c r="A51" s="106"/>
      <c r="B51" s="94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3" spans="1:12" ht="15.75">
      <c r="A53" s="51" t="s">
        <v>37</v>
      </c>
      <c r="B53" s="92" t="s">
        <v>155</v>
      </c>
      <c r="C53" s="90"/>
      <c r="D53" s="39" t="s">
        <v>38</v>
      </c>
      <c r="E53" s="93"/>
      <c r="F53" s="90"/>
      <c r="G53" s="39"/>
      <c r="H53" s="39" t="s">
        <v>39</v>
      </c>
      <c r="I53" s="39"/>
      <c r="J53" s="90"/>
      <c r="K53" s="39" t="s">
        <v>40</v>
      </c>
      <c r="L53" s="90"/>
    </row>
    <row r="54" spans="1:12" ht="15.75">
      <c r="A54" s="51" t="s">
        <v>41</v>
      </c>
      <c r="B54" s="92" t="s">
        <v>150</v>
      </c>
      <c r="C54" s="90"/>
      <c r="D54" s="93" t="s">
        <v>159</v>
      </c>
      <c r="E54" s="93"/>
      <c r="F54" s="90"/>
      <c r="G54" s="90"/>
      <c r="H54" s="90"/>
      <c r="I54" s="90"/>
      <c r="J54" s="90"/>
      <c r="K54" s="90" t="s">
        <v>151</v>
      </c>
      <c r="L54" s="90"/>
    </row>
  </sheetData>
  <sheetProtection/>
  <mergeCells count="1">
    <mergeCell ref="A1:J1"/>
  </mergeCells>
  <printOptions/>
  <pageMargins left="0.1968503937007874" right="0.1968503937007874" top="0.9448818897637796" bottom="0.7086614173228347" header="0.7086614173228347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view="pageLayout" workbookViewId="0" topLeftCell="A28">
      <selection activeCell="B1" sqref="B1"/>
    </sheetView>
  </sheetViews>
  <sheetFormatPr defaultColWidth="9.140625" defaultRowHeight="12.75"/>
  <cols>
    <col min="1" max="1" width="5.8515625" style="130" customWidth="1"/>
    <col min="2" max="2" width="19.00390625" style="130" customWidth="1"/>
    <col min="3" max="3" width="8.57421875" style="130" customWidth="1"/>
    <col min="4" max="4" width="8.28125" style="130" customWidth="1"/>
    <col min="5" max="5" width="6.28125" style="130" customWidth="1"/>
    <col min="6" max="6" width="7.421875" style="130" customWidth="1"/>
    <col min="7" max="7" width="9.7109375" style="130" customWidth="1"/>
    <col min="8" max="8" width="12.00390625" style="130" customWidth="1"/>
    <col min="9" max="9" width="10.8515625" style="130" customWidth="1"/>
    <col min="10" max="10" width="7.57421875" style="130" customWidth="1"/>
    <col min="11" max="11" width="6.8515625" style="130" customWidth="1"/>
    <col min="12" max="12" width="6.421875" style="130" customWidth="1"/>
    <col min="13" max="13" width="17.7109375" style="130" customWidth="1"/>
    <col min="14" max="14" width="6.8515625" style="130" customWidth="1"/>
    <col min="15" max="15" width="6.00390625" style="130" customWidth="1"/>
    <col min="16" max="16" width="5.7109375" style="130" customWidth="1"/>
    <col min="17" max="17" width="5.8515625" style="130" customWidth="1"/>
    <col min="18" max="18" width="5.7109375" style="130" customWidth="1"/>
    <col min="19" max="19" width="4.8515625" style="130" customWidth="1"/>
    <col min="20" max="16384" width="9.140625" style="130" customWidth="1"/>
  </cols>
  <sheetData>
    <row r="1" spans="15:17" ht="24.75" customHeight="1">
      <c r="O1" s="342" t="s">
        <v>77</v>
      </c>
      <c r="P1" s="342"/>
      <c r="Q1" s="342"/>
    </row>
    <row r="2" spans="2:8" ht="18">
      <c r="B2" s="213" t="s">
        <v>78</v>
      </c>
      <c r="H2" s="214" t="s">
        <v>79</v>
      </c>
    </row>
    <row r="3" ht="18" customHeight="1">
      <c r="B3" s="213"/>
    </row>
    <row r="4" spans="1:12" ht="69" customHeight="1">
      <c r="A4" s="215" t="s">
        <v>80</v>
      </c>
      <c r="B4" s="215" t="s">
        <v>81</v>
      </c>
      <c r="C4" s="216" t="s">
        <v>82</v>
      </c>
      <c r="D4" s="216" t="s">
        <v>83</v>
      </c>
      <c r="E4" s="217" t="s">
        <v>84</v>
      </c>
      <c r="F4" s="216" t="s">
        <v>85</v>
      </c>
      <c r="G4" s="215" t="s">
        <v>86</v>
      </c>
      <c r="H4" s="215" t="s">
        <v>87</v>
      </c>
      <c r="I4" s="215" t="s">
        <v>88</v>
      </c>
      <c r="J4" s="218" t="s">
        <v>89</v>
      </c>
      <c r="K4" s="218" t="s">
        <v>90</v>
      </c>
      <c r="L4" s="218" t="s">
        <v>91</v>
      </c>
    </row>
    <row r="5" spans="1:13" ht="12.75">
      <c r="A5" s="219">
        <v>1</v>
      </c>
      <c r="B5" s="219">
        <v>2</v>
      </c>
      <c r="C5" s="220">
        <v>3</v>
      </c>
      <c r="D5" s="219">
        <v>4</v>
      </c>
      <c r="E5" s="221"/>
      <c r="F5" s="219">
        <v>5</v>
      </c>
      <c r="G5" s="219">
        <v>6</v>
      </c>
      <c r="H5" s="219">
        <v>7</v>
      </c>
      <c r="I5" s="219">
        <v>8</v>
      </c>
      <c r="J5" s="222"/>
      <c r="K5" s="222"/>
      <c r="L5" s="222"/>
      <c r="M5" s="223"/>
    </row>
    <row r="6" spans="1:13" ht="12.75">
      <c r="A6" s="224">
        <v>1</v>
      </c>
      <c r="B6" s="224" t="s">
        <v>92</v>
      </c>
      <c r="C6" s="225">
        <v>30</v>
      </c>
      <c r="D6" s="225">
        <v>2</v>
      </c>
      <c r="E6" s="226">
        <v>2012</v>
      </c>
      <c r="F6" s="224">
        <v>2.5</v>
      </c>
      <c r="G6" s="227">
        <v>1800</v>
      </c>
      <c r="H6" s="227">
        <f aca="true" t="shared" si="0" ref="H6:H26">F6*G6</f>
        <v>4500</v>
      </c>
      <c r="I6" s="228">
        <v>5200</v>
      </c>
      <c r="J6" s="133">
        <v>3500</v>
      </c>
      <c r="K6" s="133">
        <v>1000</v>
      </c>
      <c r="L6" s="133">
        <v>700</v>
      </c>
      <c r="M6" s="229"/>
    </row>
    <row r="7" spans="1:18" ht="12.75">
      <c r="A7" s="224">
        <v>2</v>
      </c>
      <c r="B7" s="224" t="s">
        <v>93</v>
      </c>
      <c r="C7" s="225">
        <v>20</v>
      </c>
      <c r="D7" s="225">
        <v>4</v>
      </c>
      <c r="E7" s="226">
        <v>2012</v>
      </c>
      <c r="F7" s="224">
        <v>1.75</v>
      </c>
      <c r="G7" s="227">
        <v>1800</v>
      </c>
      <c r="H7" s="227">
        <f t="shared" si="0"/>
        <v>3150</v>
      </c>
      <c r="I7" s="228">
        <v>3600</v>
      </c>
      <c r="J7" s="133">
        <v>2500</v>
      </c>
      <c r="K7" s="133">
        <v>650</v>
      </c>
      <c r="L7" s="133">
        <v>450</v>
      </c>
      <c r="M7" s="223"/>
      <c r="N7" s="230"/>
      <c r="O7" s="230"/>
      <c r="P7" s="230"/>
      <c r="Q7" s="231"/>
      <c r="R7" s="231"/>
    </row>
    <row r="8" spans="1:19" ht="12.75">
      <c r="A8" s="224">
        <v>3</v>
      </c>
      <c r="B8" s="224" t="s">
        <v>94</v>
      </c>
      <c r="C8" s="225">
        <v>5</v>
      </c>
      <c r="D8" s="225">
        <v>4</v>
      </c>
      <c r="E8" s="226">
        <v>2012</v>
      </c>
      <c r="F8" s="224">
        <v>1</v>
      </c>
      <c r="G8" s="227">
        <v>1800</v>
      </c>
      <c r="H8" s="227">
        <f t="shared" si="0"/>
        <v>1800</v>
      </c>
      <c r="I8" s="228">
        <v>3000</v>
      </c>
      <c r="J8" s="133">
        <v>0</v>
      </c>
      <c r="K8" s="133">
        <v>1800</v>
      </c>
      <c r="L8" s="133">
        <v>1200</v>
      </c>
      <c r="M8" s="223"/>
      <c r="N8" s="230"/>
      <c r="O8" s="230"/>
      <c r="P8" s="230"/>
      <c r="Q8" s="230"/>
      <c r="R8" s="230"/>
      <c r="S8" s="230">
        <f>S7*20/100</f>
        <v>0</v>
      </c>
    </row>
    <row r="9" spans="1:19" ht="12.75">
      <c r="A9" s="224">
        <v>4</v>
      </c>
      <c r="B9" s="224" t="s">
        <v>95</v>
      </c>
      <c r="C9" s="225">
        <v>15</v>
      </c>
      <c r="D9" s="225">
        <v>7</v>
      </c>
      <c r="E9" s="226">
        <v>2012</v>
      </c>
      <c r="F9" s="224">
        <v>1.5</v>
      </c>
      <c r="G9" s="227">
        <v>1800</v>
      </c>
      <c r="H9" s="227">
        <f t="shared" si="0"/>
        <v>2700</v>
      </c>
      <c r="I9" s="228">
        <v>3200</v>
      </c>
      <c r="J9" s="133">
        <v>2000</v>
      </c>
      <c r="K9" s="133">
        <v>700</v>
      </c>
      <c r="L9" s="133">
        <v>500</v>
      </c>
      <c r="M9" s="223"/>
      <c r="N9" s="230"/>
      <c r="O9" s="230"/>
      <c r="P9" s="230"/>
      <c r="Q9" s="230"/>
      <c r="R9" s="230"/>
      <c r="S9" s="230">
        <f>S7-S8</f>
        <v>0</v>
      </c>
    </row>
    <row r="10" spans="1:19" ht="12.75">
      <c r="A10" s="224">
        <v>5</v>
      </c>
      <c r="B10" s="224" t="s">
        <v>96</v>
      </c>
      <c r="C10" s="225">
        <v>15</v>
      </c>
      <c r="D10" s="225">
        <v>9</v>
      </c>
      <c r="E10" s="226">
        <v>2012</v>
      </c>
      <c r="F10" s="224">
        <v>1.5</v>
      </c>
      <c r="G10" s="227">
        <v>1800</v>
      </c>
      <c r="H10" s="227">
        <f t="shared" si="0"/>
        <v>2700</v>
      </c>
      <c r="I10" s="228">
        <v>3200</v>
      </c>
      <c r="J10" s="133">
        <v>2000</v>
      </c>
      <c r="K10" s="133">
        <v>700</v>
      </c>
      <c r="L10" s="133">
        <v>500</v>
      </c>
      <c r="M10" s="223"/>
      <c r="N10" s="230"/>
      <c r="O10" s="230"/>
      <c r="P10" s="230"/>
      <c r="Q10" s="230"/>
      <c r="R10" s="230"/>
      <c r="S10" s="230">
        <f>S9*25/100</f>
        <v>0</v>
      </c>
    </row>
    <row r="11" spans="1:19" ht="12.75">
      <c r="A11" s="224">
        <v>6</v>
      </c>
      <c r="B11" s="224" t="s">
        <v>97</v>
      </c>
      <c r="C11" s="225">
        <v>10</v>
      </c>
      <c r="D11" s="225">
        <v>9</v>
      </c>
      <c r="E11" s="226">
        <v>2012</v>
      </c>
      <c r="F11" s="224">
        <v>1.25</v>
      </c>
      <c r="G11" s="227">
        <v>1800</v>
      </c>
      <c r="H11" s="227">
        <f t="shared" si="0"/>
        <v>2250</v>
      </c>
      <c r="I11" s="228">
        <v>2750</v>
      </c>
      <c r="J11" s="133">
        <v>1500</v>
      </c>
      <c r="K11" s="133">
        <v>750</v>
      </c>
      <c r="L11" s="133">
        <v>500</v>
      </c>
      <c r="M11" s="223"/>
      <c r="N11" s="230"/>
      <c r="O11" s="230"/>
      <c r="P11" s="230"/>
      <c r="Q11" s="230"/>
      <c r="R11" s="230"/>
      <c r="S11" s="230">
        <f>S10*18/100</f>
        <v>0</v>
      </c>
    </row>
    <row r="12" spans="1:19" ht="12.75">
      <c r="A12" s="224">
        <v>7</v>
      </c>
      <c r="B12" s="224" t="s">
        <v>98</v>
      </c>
      <c r="C12" s="225">
        <v>5</v>
      </c>
      <c r="D12" s="225">
        <v>9</v>
      </c>
      <c r="E12" s="226">
        <v>2012</v>
      </c>
      <c r="F12" s="224">
        <v>1</v>
      </c>
      <c r="G12" s="227">
        <v>1800</v>
      </c>
      <c r="H12" s="227">
        <f t="shared" si="0"/>
        <v>1800</v>
      </c>
      <c r="I12" s="228">
        <v>3000</v>
      </c>
      <c r="J12" s="133">
        <v>0</v>
      </c>
      <c r="K12" s="133">
        <v>1800</v>
      </c>
      <c r="L12" s="133">
        <v>1200</v>
      </c>
      <c r="M12" s="223"/>
      <c r="N12" s="230"/>
      <c r="O12" s="230"/>
      <c r="P12" s="230"/>
      <c r="Q12" s="230"/>
      <c r="R12" s="230"/>
      <c r="S12" s="230">
        <f>S10+S11</f>
        <v>0</v>
      </c>
    </row>
    <row r="13" spans="1:19" ht="12.75">
      <c r="A13" s="224">
        <v>8</v>
      </c>
      <c r="B13" s="224" t="s">
        <v>99</v>
      </c>
      <c r="C13" s="225">
        <v>5</v>
      </c>
      <c r="D13" s="225">
        <v>10</v>
      </c>
      <c r="E13" s="226">
        <v>2012</v>
      </c>
      <c r="F13" s="224">
        <v>1</v>
      </c>
      <c r="G13" s="227">
        <v>1800</v>
      </c>
      <c r="H13" s="227">
        <f t="shared" si="0"/>
        <v>1800</v>
      </c>
      <c r="I13" s="228">
        <v>3000</v>
      </c>
      <c r="J13" s="133">
        <v>0</v>
      </c>
      <c r="K13" s="133">
        <v>1800</v>
      </c>
      <c r="L13" s="133">
        <v>1200</v>
      </c>
      <c r="M13" s="232"/>
      <c r="N13" s="233"/>
      <c r="O13" s="233"/>
      <c r="P13" s="233"/>
      <c r="Q13" s="233"/>
      <c r="R13" s="233"/>
      <c r="S13" s="233">
        <f>S9-S12</f>
        <v>0</v>
      </c>
    </row>
    <row r="14" spans="1:17" ht="13.5" thickBot="1">
      <c r="A14" s="224">
        <v>9</v>
      </c>
      <c r="B14" s="234"/>
      <c r="C14" s="235"/>
      <c r="D14" s="235"/>
      <c r="E14" s="236"/>
      <c r="F14" s="234"/>
      <c r="G14" s="237">
        <v>1800</v>
      </c>
      <c r="H14" s="237">
        <f t="shared" si="0"/>
        <v>0</v>
      </c>
      <c r="I14" s="238"/>
      <c r="J14" s="239"/>
      <c r="K14" s="239"/>
      <c r="L14" s="239"/>
      <c r="M14" s="223"/>
      <c r="N14" s="230"/>
      <c r="O14" s="230">
        <v>2012</v>
      </c>
      <c r="P14" s="230">
        <v>2013</v>
      </c>
      <c r="Q14" s="130">
        <v>2014</v>
      </c>
    </row>
    <row r="15" spans="1:19" ht="12.75">
      <c r="A15" s="224">
        <v>10</v>
      </c>
      <c r="B15" s="240" t="s">
        <v>100</v>
      </c>
      <c r="C15" s="241">
        <v>15</v>
      </c>
      <c r="D15" s="241">
        <v>1</v>
      </c>
      <c r="E15" s="242">
        <v>2013</v>
      </c>
      <c r="F15" s="240">
        <v>1.5</v>
      </c>
      <c r="G15" s="243">
        <v>1800</v>
      </c>
      <c r="H15" s="243">
        <f t="shared" si="0"/>
        <v>2700</v>
      </c>
      <c r="I15" s="244">
        <v>3200</v>
      </c>
      <c r="J15" s="245">
        <v>2000</v>
      </c>
      <c r="K15" s="245">
        <v>700</v>
      </c>
      <c r="L15" s="245">
        <v>500</v>
      </c>
      <c r="M15" s="223" t="s">
        <v>101</v>
      </c>
      <c r="N15" s="230"/>
      <c r="O15" s="230"/>
      <c r="P15" s="230"/>
      <c r="Q15" s="230"/>
      <c r="R15" s="230"/>
      <c r="S15" s="230"/>
    </row>
    <row r="16" spans="1:19" ht="12.75">
      <c r="A16" s="224">
        <v>11</v>
      </c>
      <c r="B16" s="224" t="s">
        <v>102</v>
      </c>
      <c r="C16" s="225">
        <v>15</v>
      </c>
      <c r="D16" s="225">
        <v>9</v>
      </c>
      <c r="E16" s="226">
        <v>2013</v>
      </c>
      <c r="F16" s="224">
        <v>1.5</v>
      </c>
      <c r="G16" s="227">
        <v>1800</v>
      </c>
      <c r="H16" s="227">
        <f t="shared" si="0"/>
        <v>2700</v>
      </c>
      <c r="I16" s="228">
        <v>3200</v>
      </c>
      <c r="J16" s="133">
        <v>2000</v>
      </c>
      <c r="K16" s="133">
        <v>700</v>
      </c>
      <c r="L16" s="133">
        <v>500</v>
      </c>
      <c r="M16" s="223" t="s">
        <v>103</v>
      </c>
      <c r="N16" s="230"/>
      <c r="O16" s="230"/>
      <c r="P16" s="230"/>
      <c r="Q16" s="230"/>
      <c r="R16" s="230"/>
      <c r="S16" s="230"/>
    </row>
    <row r="17" spans="1:19" ht="12.75">
      <c r="A17" s="224">
        <v>12</v>
      </c>
      <c r="B17" s="224" t="s">
        <v>104</v>
      </c>
      <c r="C17" s="225">
        <v>15</v>
      </c>
      <c r="D17" s="225">
        <v>11</v>
      </c>
      <c r="E17" s="226">
        <v>2013</v>
      </c>
      <c r="F17" s="224">
        <v>1.5</v>
      </c>
      <c r="G17" s="227">
        <v>1800</v>
      </c>
      <c r="H17" s="227">
        <f t="shared" si="0"/>
        <v>2700</v>
      </c>
      <c r="I17" s="228">
        <v>3200</v>
      </c>
      <c r="J17" s="133">
        <v>2000</v>
      </c>
      <c r="K17" s="133">
        <v>700</v>
      </c>
      <c r="L17" s="133">
        <v>500</v>
      </c>
      <c r="M17" s="232" t="s">
        <v>105</v>
      </c>
      <c r="N17" s="233"/>
      <c r="O17" s="233">
        <v>2660</v>
      </c>
      <c r="P17" s="233">
        <v>650</v>
      </c>
      <c r="Q17" s="233">
        <v>1600</v>
      </c>
      <c r="R17" s="233"/>
      <c r="S17" s="233"/>
    </row>
    <row r="18" spans="1:16" ht="12.75">
      <c r="A18" s="224">
        <v>13</v>
      </c>
      <c r="B18" s="224"/>
      <c r="C18" s="225"/>
      <c r="D18" s="225"/>
      <c r="E18" s="226"/>
      <c r="F18" s="224"/>
      <c r="G18" s="227">
        <v>1800</v>
      </c>
      <c r="H18" s="227">
        <f t="shared" si="0"/>
        <v>0</v>
      </c>
      <c r="I18" s="228"/>
      <c r="J18" s="133"/>
      <c r="K18" s="133"/>
      <c r="L18" s="133"/>
      <c r="M18" s="223"/>
      <c r="N18" s="230"/>
      <c r="O18" s="230"/>
      <c r="P18" s="230"/>
    </row>
    <row r="19" spans="1:16" ht="12.75">
      <c r="A19" s="224">
        <v>14</v>
      </c>
      <c r="B19" s="224"/>
      <c r="C19" s="225"/>
      <c r="D19" s="225"/>
      <c r="E19" s="226"/>
      <c r="F19" s="224"/>
      <c r="G19" s="227">
        <v>1800</v>
      </c>
      <c r="H19" s="227">
        <f t="shared" si="0"/>
        <v>0</v>
      </c>
      <c r="I19" s="228"/>
      <c r="J19" s="133"/>
      <c r="K19" s="133"/>
      <c r="L19" s="133"/>
      <c r="M19" s="223"/>
      <c r="N19" s="230"/>
      <c r="O19" s="230"/>
      <c r="P19" s="230"/>
    </row>
    <row r="20" spans="1:18" ht="12.75">
      <c r="A20" s="224">
        <v>15</v>
      </c>
      <c r="B20" s="224"/>
      <c r="C20" s="225"/>
      <c r="D20" s="225"/>
      <c r="E20" s="226"/>
      <c r="F20" s="224"/>
      <c r="G20" s="227">
        <v>1800</v>
      </c>
      <c r="H20" s="227">
        <f t="shared" si="0"/>
        <v>0</v>
      </c>
      <c r="I20" s="228"/>
      <c r="J20" s="133"/>
      <c r="K20" s="133"/>
      <c r="L20" s="133"/>
      <c r="M20" s="246">
        <v>2012</v>
      </c>
      <c r="N20" s="165">
        <f>SUM(I6:I14)</f>
        <v>26950</v>
      </c>
      <c r="O20" s="130" t="s">
        <v>106</v>
      </c>
      <c r="P20" s="130">
        <v>2660</v>
      </c>
      <c r="Q20" s="130" t="s">
        <v>107</v>
      </c>
      <c r="R20" s="130">
        <v>29610</v>
      </c>
    </row>
    <row r="21" spans="1:18" ht="13.5" thickBot="1">
      <c r="A21" s="224">
        <v>16</v>
      </c>
      <c r="B21" s="234"/>
      <c r="C21" s="235"/>
      <c r="D21" s="235"/>
      <c r="E21" s="236"/>
      <c r="F21" s="234"/>
      <c r="G21" s="237">
        <v>1800</v>
      </c>
      <c r="H21" s="237">
        <f t="shared" si="0"/>
        <v>0</v>
      </c>
      <c r="I21" s="238"/>
      <c r="J21" s="239"/>
      <c r="K21" s="239"/>
      <c r="L21" s="239"/>
      <c r="M21" s="247">
        <v>2013</v>
      </c>
      <c r="N21" s="248">
        <f>SUM(I15:I21)</f>
        <v>9600</v>
      </c>
      <c r="O21" s="130" t="s">
        <v>106</v>
      </c>
      <c r="P21" s="130">
        <v>650</v>
      </c>
      <c r="Q21" s="130" t="s">
        <v>107</v>
      </c>
      <c r="R21" s="130">
        <v>10250</v>
      </c>
    </row>
    <row r="22" spans="1:18" ht="12.75">
      <c r="A22" s="224">
        <v>17</v>
      </c>
      <c r="B22" s="240" t="s">
        <v>108</v>
      </c>
      <c r="C22" s="241">
        <v>15</v>
      </c>
      <c r="D22" s="241">
        <v>2</v>
      </c>
      <c r="E22" s="242">
        <v>2014</v>
      </c>
      <c r="F22" s="240">
        <v>1.5</v>
      </c>
      <c r="G22" s="243">
        <v>1800</v>
      </c>
      <c r="H22" s="243">
        <f t="shared" si="0"/>
        <v>2700</v>
      </c>
      <c r="I22" s="244">
        <v>3200</v>
      </c>
      <c r="J22" s="245">
        <v>2000</v>
      </c>
      <c r="K22" s="245">
        <v>700</v>
      </c>
      <c r="L22" s="245">
        <v>500</v>
      </c>
      <c r="M22" s="246">
        <v>2014</v>
      </c>
      <c r="N22" s="165">
        <f>SUM(I22:I26)</f>
        <v>18100</v>
      </c>
      <c r="O22" s="130" t="s">
        <v>106</v>
      </c>
      <c r="P22" s="130">
        <v>1600</v>
      </c>
      <c r="Q22" s="130" t="s">
        <v>107</v>
      </c>
      <c r="R22" s="130">
        <v>19700</v>
      </c>
    </row>
    <row r="23" spans="1:18" ht="12.75">
      <c r="A23" s="224">
        <v>18</v>
      </c>
      <c r="B23" s="224" t="s">
        <v>109</v>
      </c>
      <c r="C23" s="225">
        <v>15</v>
      </c>
      <c r="D23" s="225">
        <v>2</v>
      </c>
      <c r="E23" s="226">
        <v>2014</v>
      </c>
      <c r="F23" s="224">
        <v>1.5</v>
      </c>
      <c r="G23" s="227">
        <v>1800</v>
      </c>
      <c r="H23" s="227">
        <f t="shared" si="0"/>
        <v>2700</v>
      </c>
      <c r="I23" s="228">
        <v>3200</v>
      </c>
      <c r="J23" s="133">
        <v>2000</v>
      </c>
      <c r="K23" s="133">
        <v>700</v>
      </c>
      <c r="L23" s="133">
        <v>500</v>
      </c>
      <c r="M23" s="249" t="s">
        <v>47</v>
      </c>
      <c r="N23" s="250">
        <f>SUM(N20:N22)</f>
        <v>54650</v>
      </c>
      <c r="O23" s="214" t="s">
        <v>106</v>
      </c>
      <c r="P23" s="214">
        <v>4910</v>
      </c>
      <c r="Q23" s="214" t="s">
        <v>107</v>
      </c>
      <c r="R23" s="214">
        <v>59560</v>
      </c>
    </row>
    <row r="24" spans="1:13" ht="12.75">
      <c r="A24" s="224">
        <v>19</v>
      </c>
      <c r="B24" s="224" t="s">
        <v>110</v>
      </c>
      <c r="C24" s="225">
        <v>40</v>
      </c>
      <c r="D24" s="225">
        <v>9</v>
      </c>
      <c r="E24" s="226">
        <v>2014</v>
      </c>
      <c r="F24" s="224">
        <v>4</v>
      </c>
      <c r="G24" s="227">
        <v>1800</v>
      </c>
      <c r="H24" s="227">
        <f t="shared" si="0"/>
        <v>7200</v>
      </c>
      <c r="I24" s="228">
        <v>8700</v>
      </c>
      <c r="J24" s="133">
        <v>5000</v>
      </c>
      <c r="K24" s="133">
        <v>2200</v>
      </c>
      <c r="L24" s="133">
        <v>1500</v>
      </c>
      <c r="M24" s="223"/>
    </row>
    <row r="25" spans="1:12" ht="12.75">
      <c r="A25" s="224">
        <v>20</v>
      </c>
      <c r="B25" s="224" t="s">
        <v>111</v>
      </c>
      <c r="C25" s="225">
        <v>5</v>
      </c>
      <c r="D25" s="225">
        <v>9</v>
      </c>
      <c r="E25" s="226">
        <v>2014</v>
      </c>
      <c r="F25" s="224">
        <v>1</v>
      </c>
      <c r="G25" s="227">
        <v>1800</v>
      </c>
      <c r="H25" s="227">
        <f t="shared" si="0"/>
        <v>1800</v>
      </c>
      <c r="I25" s="228">
        <v>3000</v>
      </c>
      <c r="J25" s="133">
        <v>0</v>
      </c>
      <c r="K25" s="133">
        <v>1800</v>
      </c>
      <c r="L25" s="133">
        <v>1200</v>
      </c>
    </row>
    <row r="26" spans="1:12" ht="13.5" thickBot="1">
      <c r="A26" s="224">
        <v>21</v>
      </c>
      <c r="B26" s="234"/>
      <c r="C26" s="235"/>
      <c r="D26" s="235"/>
      <c r="E26" s="236"/>
      <c r="F26" s="234"/>
      <c r="G26" s="237">
        <v>1800</v>
      </c>
      <c r="H26" s="237">
        <f t="shared" si="0"/>
        <v>0</v>
      </c>
      <c r="I26" s="238"/>
      <c r="J26" s="234"/>
      <c r="K26" s="251"/>
      <c r="L26" s="239"/>
    </row>
    <row r="27" spans="1:12" ht="12.75">
      <c r="A27" s="224"/>
      <c r="B27" s="252" t="s">
        <v>54</v>
      </c>
      <c r="C27" s="225"/>
      <c r="D27" s="225"/>
      <c r="E27" s="225"/>
      <c r="F27" s="133"/>
      <c r="G27" s="227"/>
      <c r="H27" s="227"/>
      <c r="I27" s="244">
        <f>SUM(I6:I26)</f>
        <v>54650</v>
      </c>
      <c r="J27" s="224"/>
      <c r="K27" s="133"/>
      <c r="L27" s="133">
        <f>SUM(L6:L26)</f>
        <v>11450</v>
      </c>
    </row>
    <row r="28" spans="2:10" ht="12.75">
      <c r="B28" s="253"/>
      <c r="I28" s="254"/>
      <c r="J28" s="255"/>
    </row>
    <row r="29" ht="23.25" customHeight="1"/>
    <row r="30" spans="2:8" ht="18">
      <c r="B30" s="213" t="s">
        <v>112</v>
      </c>
      <c r="H30" s="214" t="s">
        <v>79</v>
      </c>
    </row>
    <row r="31" ht="24" customHeight="1">
      <c r="B31" s="213"/>
    </row>
    <row r="32" spans="1:12" ht="76.5">
      <c r="A32" s="215" t="s">
        <v>80</v>
      </c>
      <c r="B32" s="215" t="s">
        <v>81</v>
      </c>
      <c r="C32" s="216" t="s">
        <v>82</v>
      </c>
      <c r="D32" s="216" t="s">
        <v>83</v>
      </c>
      <c r="E32" s="217" t="s">
        <v>84</v>
      </c>
      <c r="F32" s="216" t="s">
        <v>85</v>
      </c>
      <c r="G32" s="215" t="s">
        <v>86</v>
      </c>
      <c r="H32" s="215" t="s">
        <v>87</v>
      </c>
      <c r="I32" s="215" t="s">
        <v>113</v>
      </c>
      <c r="J32" s="218" t="s">
        <v>89</v>
      </c>
      <c r="K32" s="218" t="s">
        <v>90</v>
      </c>
      <c r="L32" s="218" t="s">
        <v>114</v>
      </c>
    </row>
    <row r="33" spans="1:14" ht="12.75">
      <c r="A33" s="133">
        <v>1</v>
      </c>
      <c r="B33" s="224" t="s">
        <v>115</v>
      </c>
      <c r="C33" s="225"/>
      <c r="D33" s="225"/>
      <c r="E33" s="226"/>
      <c r="F33" s="224">
        <v>1</v>
      </c>
      <c r="G33" s="227">
        <v>3326</v>
      </c>
      <c r="H33" s="227">
        <v>3326</v>
      </c>
      <c r="I33" s="228">
        <f>SUM(J33:L33)</f>
        <v>3876</v>
      </c>
      <c r="J33" s="133">
        <v>2500</v>
      </c>
      <c r="K33" s="133">
        <v>826</v>
      </c>
      <c r="L33" s="133">
        <v>550</v>
      </c>
      <c r="M33" s="214" t="s">
        <v>116</v>
      </c>
      <c r="N33" s="256">
        <v>661.16</v>
      </c>
    </row>
    <row r="34" spans="1:12" ht="12.75">
      <c r="A34" s="133">
        <v>2</v>
      </c>
      <c r="B34" s="224" t="s">
        <v>115</v>
      </c>
      <c r="C34" s="225"/>
      <c r="D34" s="225"/>
      <c r="E34" s="226"/>
      <c r="F34" s="224">
        <v>1</v>
      </c>
      <c r="G34" s="227">
        <v>3326</v>
      </c>
      <c r="H34" s="227">
        <v>3326</v>
      </c>
      <c r="I34" s="228">
        <f>SUM(J34:L34)</f>
        <v>3876</v>
      </c>
      <c r="J34" s="133">
        <v>2500</v>
      </c>
      <c r="K34" s="133">
        <v>826</v>
      </c>
      <c r="L34" s="133">
        <v>550</v>
      </c>
    </row>
    <row r="35" spans="1:13" ht="12.75">
      <c r="A35" s="133">
        <v>3</v>
      </c>
      <c r="B35" s="224" t="s">
        <v>117</v>
      </c>
      <c r="C35" s="225"/>
      <c r="D35" s="225"/>
      <c r="E35" s="226"/>
      <c r="F35" s="224">
        <v>1</v>
      </c>
      <c r="G35" s="227">
        <v>3326</v>
      </c>
      <c r="H35" s="227">
        <v>3326</v>
      </c>
      <c r="I35" s="228">
        <f>SUM(J35:L35)</f>
        <v>3546</v>
      </c>
      <c r="J35" s="133">
        <v>3000</v>
      </c>
      <c r="K35" s="133">
        <v>326</v>
      </c>
      <c r="L35" s="133">
        <v>220</v>
      </c>
      <c r="M35" s="257" t="s">
        <v>118</v>
      </c>
    </row>
    <row r="36" spans="1:12" ht="12.75">
      <c r="A36" s="133">
        <v>4</v>
      </c>
      <c r="B36" s="224" t="s">
        <v>117</v>
      </c>
      <c r="C36" s="225"/>
      <c r="D36" s="225"/>
      <c r="E36" s="226"/>
      <c r="F36" s="224">
        <v>1</v>
      </c>
      <c r="G36" s="227">
        <v>3326</v>
      </c>
      <c r="H36" s="227">
        <v>3326</v>
      </c>
      <c r="I36" s="228">
        <v>3546</v>
      </c>
      <c r="J36" s="133">
        <v>3000</v>
      </c>
      <c r="K36" s="133">
        <v>326</v>
      </c>
      <c r="L36" s="133">
        <v>220</v>
      </c>
    </row>
    <row r="37" spans="1:12" ht="13.5" thickBot="1">
      <c r="A37" s="133"/>
      <c r="B37" s="234" t="s">
        <v>47</v>
      </c>
      <c r="C37" s="235"/>
      <c r="D37" s="235"/>
      <c r="E37" s="236"/>
      <c r="F37" s="234"/>
      <c r="G37" s="237"/>
      <c r="H37" s="237">
        <v>13304</v>
      </c>
      <c r="I37" s="258">
        <f>SUM(I33:I36)</f>
        <v>14844</v>
      </c>
      <c r="J37" s="238">
        <f>SUM(J33:J36)</f>
        <v>11000</v>
      </c>
      <c r="K37" s="238">
        <f>SUM(K33:K36)</f>
        <v>2304</v>
      </c>
      <c r="L37" s="238">
        <f>SUM(L33:L36)</f>
        <v>1540</v>
      </c>
    </row>
    <row r="39" ht="47.25" customHeight="1"/>
    <row r="40" ht="18">
      <c r="B40" s="213" t="s">
        <v>119</v>
      </c>
    </row>
    <row r="41" ht="27" customHeight="1">
      <c r="B41" s="213"/>
    </row>
    <row r="42" spans="1:12" ht="76.5">
      <c r="A42" s="215" t="s">
        <v>80</v>
      </c>
      <c r="B42" s="215" t="s">
        <v>81</v>
      </c>
      <c r="C42" s="216" t="s">
        <v>82</v>
      </c>
      <c r="D42" s="216" t="s">
        <v>83</v>
      </c>
      <c r="E42" s="217" t="s">
        <v>84</v>
      </c>
      <c r="F42" s="216" t="s">
        <v>85</v>
      </c>
      <c r="G42" s="215" t="s">
        <v>86</v>
      </c>
      <c r="H42" s="215" t="s">
        <v>87</v>
      </c>
      <c r="I42" s="215" t="s">
        <v>113</v>
      </c>
      <c r="J42" s="218" t="s">
        <v>89</v>
      </c>
      <c r="K42" s="218" t="s">
        <v>90</v>
      </c>
      <c r="L42" s="218" t="s">
        <v>114</v>
      </c>
    </row>
    <row r="43" spans="1:14" ht="12.75">
      <c r="A43" s="133">
        <v>1</v>
      </c>
      <c r="B43" s="224" t="s">
        <v>120</v>
      </c>
      <c r="C43" s="225"/>
      <c r="D43" s="225"/>
      <c r="E43" s="226"/>
      <c r="F43" s="224">
        <v>1</v>
      </c>
      <c r="G43" s="227">
        <f>G33*3</f>
        <v>9978</v>
      </c>
      <c r="H43" s="227">
        <v>9978</v>
      </c>
      <c r="I43" s="228">
        <f>SUM(J43:L43)</f>
        <v>11328</v>
      </c>
      <c r="J43" s="133">
        <v>8000</v>
      </c>
      <c r="K43" s="259">
        <f>G43-J43</f>
        <v>1978</v>
      </c>
      <c r="L43" s="133">
        <v>1350</v>
      </c>
      <c r="M43" s="214" t="s">
        <v>116</v>
      </c>
      <c r="N43" s="214">
        <v>572.41</v>
      </c>
    </row>
    <row r="44" spans="1:12" ht="12.75">
      <c r="A44" s="133">
        <v>2</v>
      </c>
      <c r="B44" s="224"/>
      <c r="C44" s="225"/>
      <c r="D44" s="225"/>
      <c r="E44" s="226"/>
      <c r="F44" s="224"/>
      <c r="G44" s="227"/>
      <c r="H44" s="227"/>
      <c r="I44" s="228">
        <f>SUM(J44:L44)</f>
        <v>0</v>
      </c>
      <c r="J44" s="133"/>
      <c r="K44" s="259">
        <f>G44-J44</f>
        <v>0</v>
      </c>
      <c r="L44" s="133">
        <f>K44*17.2/100</f>
        <v>0</v>
      </c>
    </row>
    <row r="45" spans="1:13" ht="12.75">
      <c r="A45" s="133">
        <v>3</v>
      </c>
      <c r="B45" s="224"/>
      <c r="C45" s="225"/>
      <c r="D45" s="225"/>
      <c r="E45" s="226"/>
      <c r="F45" s="224"/>
      <c r="G45" s="227"/>
      <c r="H45" s="227"/>
      <c r="I45" s="228">
        <f>SUM(J45:L45)</f>
        <v>0</v>
      </c>
      <c r="J45" s="133"/>
      <c r="K45" s="259">
        <f>G45-J45</f>
        <v>0</v>
      </c>
      <c r="L45" s="133">
        <f>K45*17.2/100</f>
        <v>0</v>
      </c>
      <c r="M45" s="257" t="s">
        <v>121</v>
      </c>
    </row>
    <row r="46" spans="1:12" ht="12.75">
      <c r="A46" s="133"/>
      <c r="B46" s="224" t="s">
        <v>54</v>
      </c>
      <c r="C46" s="225"/>
      <c r="D46" s="225"/>
      <c r="E46" s="226"/>
      <c r="F46" s="224"/>
      <c r="G46" s="227"/>
      <c r="H46" s="227"/>
      <c r="I46" s="152">
        <f>SUM(I43:I45)</f>
        <v>11328</v>
      </c>
      <c r="J46" s="133"/>
      <c r="K46" s="259">
        <f>G46-J46</f>
        <v>0</v>
      </c>
      <c r="L46" s="133">
        <f>K46*17.2/100</f>
        <v>0</v>
      </c>
    </row>
    <row r="51" spans="2:4" ht="12.75">
      <c r="B51" s="214"/>
      <c r="C51" s="130" t="s">
        <v>122</v>
      </c>
      <c r="D51" s="130" t="s">
        <v>123</v>
      </c>
    </row>
    <row r="52" spans="2:5" ht="12.75">
      <c r="B52" s="214" t="s">
        <v>124</v>
      </c>
      <c r="C52" s="260">
        <v>24</v>
      </c>
      <c r="D52" s="260">
        <v>1250</v>
      </c>
      <c r="E52" s="250">
        <f>C52*D52</f>
        <v>30000</v>
      </c>
    </row>
    <row r="53" spans="3:5" ht="12.75">
      <c r="C53" s="260"/>
      <c r="D53" s="260"/>
      <c r="E53" s="165"/>
    </row>
    <row r="54" spans="2:5" ht="12.75">
      <c r="B54" s="214" t="s">
        <v>50</v>
      </c>
      <c r="C54" s="260">
        <v>24</v>
      </c>
      <c r="D54" s="260">
        <v>1250</v>
      </c>
      <c r="E54" s="250">
        <f>C54*D54</f>
        <v>30000</v>
      </c>
    </row>
    <row r="55" spans="3:5" ht="12.75">
      <c r="C55" s="260"/>
      <c r="D55" s="260"/>
      <c r="E55" s="165"/>
    </row>
    <row r="56" spans="2:5" ht="12.75">
      <c r="B56" s="214" t="s">
        <v>49</v>
      </c>
      <c r="C56" s="260">
        <v>16</v>
      </c>
      <c r="D56" s="260">
        <v>600</v>
      </c>
      <c r="E56" s="250">
        <f>C56*D56</f>
        <v>9600</v>
      </c>
    </row>
    <row r="57" spans="3:5" ht="12.75">
      <c r="C57" s="260"/>
      <c r="D57" s="260"/>
      <c r="E57" s="165"/>
    </row>
  </sheetData>
  <sheetProtection/>
  <mergeCells count="1">
    <mergeCell ref="O1:Q1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scale="86" r:id="rId1"/>
  <headerFooter alignWithMargins="0">
    <oddHeader>&amp;L&amp;12PODLOGE ZA PLAN 2012-2013-2014
. GOD  NAGRADE I NAKNADE</oddHead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68"/>
  <sheetViews>
    <sheetView view="pageLayout" workbookViewId="0" topLeftCell="A13">
      <selection activeCell="J1" sqref="J1"/>
    </sheetView>
  </sheetViews>
  <sheetFormatPr defaultColWidth="9.140625" defaultRowHeight="12.75"/>
  <cols>
    <col min="1" max="1" width="22.140625" style="130" customWidth="1"/>
    <col min="2" max="2" width="7.7109375" style="130" customWidth="1"/>
    <col min="3" max="3" width="9.8515625" style="130" customWidth="1"/>
    <col min="4" max="4" width="8.57421875" style="130" customWidth="1"/>
    <col min="5" max="5" width="15.00390625" style="130" customWidth="1"/>
    <col min="6" max="6" width="9.28125" style="130" customWidth="1"/>
    <col min="7" max="7" width="10.140625" style="130" bestFit="1" customWidth="1"/>
    <col min="8" max="9" width="12.8515625" style="130" bestFit="1" customWidth="1"/>
    <col min="10" max="10" width="10.140625" style="130" bestFit="1" customWidth="1"/>
    <col min="11" max="16384" width="9.140625" style="130" customWidth="1"/>
  </cols>
  <sheetData>
    <row r="1" spans="1:9" s="304" customFormat="1" ht="30.75" customHeight="1">
      <c r="A1" s="343" t="s">
        <v>154</v>
      </c>
      <c r="B1" s="343"/>
      <c r="C1" s="343"/>
      <c r="D1" s="343"/>
      <c r="E1" s="343"/>
      <c r="F1" s="343"/>
      <c r="G1" s="343"/>
      <c r="H1" s="343"/>
      <c r="I1" s="343"/>
    </row>
    <row r="2" spans="1:11" ht="13.5" thickBo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133"/>
    </row>
    <row r="3" spans="1:11" ht="13.5" thickBot="1">
      <c r="A3" s="211"/>
      <c r="B3" s="277" t="s">
        <v>73</v>
      </c>
      <c r="C3" s="210" t="s">
        <v>76</v>
      </c>
      <c r="D3" s="210" t="s">
        <v>75</v>
      </c>
      <c r="E3" s="210" t="s">
        <v>74</v>
      </c>
      <c r="F3" s="207" t="s">
        <v>73</v>
      </c>
      <c r="G3" s="209">
        <v>2013</v>
      </c>
      <c r="H3" s="208">
        <v>2014</v>
      </c>
      <c r="I3" s="207"/>
      <c r="J3" s="206"/>
      <c r="K3" s="201"/>
    </row>
    <row r="4" spans="1:11" ht="12.75">
      <c r="A4" s="203"/>
      <c r="B4" s="203"/>
      <c r="C4" s="203"/>
      <c r="D4" s="203"/>
      <c r="E4" s="203">
        <v>2012</v>
      </c>
      <c r="F4" s="203"/>
      <c r="G4" s="205"/>
      <c r="H4" s="204"/>
      <c r="I4" s="203"/>
      <c r="J4" s="202"/>
      <c r="K4" s="201"/>
    </row>
    <row r="5" spans="1:11" ht="15.75">
      <c r="A5" s="200" t="s">
        <v>72</v>
      </c>
      <c r="B5" s="200"/>
      <c r="C5" s="199"/>
      <c r="D5" s="143"/>
      <c r="E5" s="199"/>
      <c r="F5" s="143"/>
      <c r="G5" s="198">
        <v>0.03</v>
      </c>
      <c r="H5" s="197">
        <v>0.043</v>
      </c>
      <c r="I5" s="196"/>
      <c r="J5" s="195"/>
      <c r="K5" s="166"/>
    </row>
    <row r="6" spans="1:11" ht="12.75">
      <c r="A6" s="155" t="s">
        <v>71</v>
      </c>
      <c r="B6" s="155"/>
      <c r="C6" s="134"/>
      <c r="D6" s="133"/>
      <c r="E6" s="134"/>
      <c r="F6" s="133"/>
      <c r="G6" s="171"/>
      <c r="H6" s="194"/>
      <c r="I6" s="150"/>
      <c r="J6" s="193"/>
      <c r="K6" s="166"/>
    </row>
    <row r="7" spans="1:11" ht="12.75">
      <c r="A7" s="173" t="s">
        <v>70</v>
      </c>
      <c r="B7" s="173">
        <v>671</v>
      </c>
      <c r="C7" s="188">
        <v>25</v>
      </c>
      <c r="D7" s="135">
        <v>393</v>
      </c>
      <c r="E7" s="188">
        <f>C7*D7*12</f>
        <v>117900</v>
      </c>
      <c r="F7" s="135"/>
      <c r="G7" s="187"/>
      <c r="H7" s="186"/>
      <c r="I7" s="192"/>
      <c r="J7" s="191"/>
      <c r="K7" s="181"/>
    </row>
    <row r="8" spans="1:11" ht="12.75">
      <c r="A8" s="163" t="s">
        <v>69</v>
      </c>
      <c r="B8" s="163">
        <v>671</v>
      </c>
      <c r="C8" s="189">
        <v>200</v>
      </c>
      <c r="D8" s="147">
        <v>23</v>
      </c>
      <c r="E8" s="188">
        <f>C8*D8*12</f>
        <v>55200</v>
      </c>
      <c r="F8" s="135"/>
      <c r="G8" s="187"/>
      <c r="H8" s="186"/>
      <c r="I8" s="151"/>
      <c r="J8" s="190"/>
      <c r="K8" s="181"/>
    </row>
    <row r="9" spans="1:11" ht="12.75">
      <c r="A9" s="163" t="s">
        <v>68</v>
      </c>
      <c r="B9" s="163">
        <v>671</v>
      </c>
      <c r="C9" s="189">
        <v>3000</v>
      </c>
      <c r="D9" s="147">
        <v>3</v>
      </c>
      <c r="E9" s="188">
        <f>C9*D9*12</f>
        <v>108000</v>
      </c>
      <c r="F9" s="135"/>
      <c r="G9" s="187"/>
      <c r="H9" s="186"/>
      <c r="I9" s="151"/>
      <c r="J9" s="185"/>
      <c r="K9" s="181"/>
    </row>
    <row r="10" spans="1:11" ht="12.75">
      <c r="A10" s="142" t="s">
        <v>47</v>
      </c>
      <c r="B10" s="142">
        <v>671</v>
      </c>
      <c r="C10" s="184"/>
      <c r="D10" s="183"/>
      <c r="E10" s="169">
        <f>SUM(E7:E9)</f>
        <v>281100</v>
      </c>
      <c r="F10" s="141">
        <v>67</v>
      </c>
      <c r="G10" s="168">
        <f>E10+E10*G5</f>
        <v>289533</v>
      </c>
      <c r="H10" s="168">
        <f>G10+G10*H5</f>
        <v>301982.919</v>
      </c>
      <c r="I10" s="168"/>
      <c r="J10" s="182"/>
      <c r="K10" s="181"/>
    </row>
    <row r="11" spans="1:11" ht="12.75">
      <c r="A11" s="302" t="s">
        <v>148</v>
      </c>
      <c r="B11" s="163">
        <v>671</v>
      </c>
      <c r="C11" s="164"/>
      <c r="D11" s="155"/>
      <c r="E11" s="164">
        <v>25000</v>
      </c>
      <c r="F11" s="133"/>
      <c r="G11" s="171"/>
      <c r="H11" s="170"/>
      <c r="I11" s="150"/>
      <c r="J11" s="167"/>
      <c r="K11" s="166"/>
    </row>
    <row r="12" spans="1:11" ht="12.75">
      <c r="A12" s="163" t="s">
        <v>67</v>
      </c>
      <c r="B12" s="163">
        <v>671</v>
      </c>
      <c r="C12" s="164"/>
      <c r="D12" s="155"/>
      <c r="E12" s="164">
        <v>68000</v>
      </c>
      <c r="F12" s="133"/>
      <c r="G12" s="171"/>
      <c r="H12" s="170"/>
      <c r="I12" s="150"/>
      <c r="J12" s="167"/>
      <c r="K12" s="166"/>
    </row>
    <row r="13" spans="1:11" ht="12.75">
      <c r="A13" s="163" t="s">
        <v>66</v>
      </c>
      <c r="B13" s="163">
        <v>671</v>
      </c>
      <c r="C13" s="134"/>
      <c r="D13" s="133"/>
      <c r="E13" s="164">
        <v>180000</v>
      </c>
      <c r="F13" s="133"/>
      <c r="G13" s="171"/>
      <c r="H13" s="170"/>
      <c r="I13" s="150"/>
      <c r="J13" s="167"/>
      <c r="K13" s="166"/>
    </row>
    <row r="14" spans="1:11" ht="12.75">
      <c r="A14" s="180" t="s">
        <v>47</v>
      </c>
      <c r="B14" s="180">
        <v>671</v>
      </c>
      <c r="C14" s="179"/>
      <c r="D14" s="178"/>
      <c r="E14" s="169">
        <v>273000</v>
      </c>
      <c r="F14" s="177">
        <v>67</v>
      </c>
      <c r="G14" s="168">
        <v>281190</v>
      </c>
      <c r="H14" s="168">
        <v>293281.17</v>
      </c>
      <c r="I14" s="168"/>
      <c r="J14" s="167"/>
      <c r="K14" s="166"/>
    </row>
    <row r="15" spans="1:11" ht="12.75">
      <c r="A15" s="155"/>
      <c r="B15" s="155"/>
      <c r="C15" s="164"/>
      <c r="D15" s="155"/>
      <c r="E15" s="174"/>
      <c r="F15" s="153"/>
      <c r="G15" s="176">
        <f>E15+E15*G5</f>
        <v>0</v>
      </c>
      <c r="H15" s="175">
        <f>G15+G15*H5</f>
        <v>0</v>
      </c>
      <c r="I15" s="175"/>
      <c r="J15" s="167"/>
      <c r="K15" s="166"/>
    </row>
    <row r="16" spans="1:11" ht="12.75">
      <c r="A16" s="163"/>
      <c r="B16" s="163"/>
      <c r="C16" s="164"/>
      <c r="D16" s="155"/>
      <c r="E16" s="174"/>
      <c r="F16" s="133"/>
      <c r="G16" s="171"/>
      <c r="H16" s="170"/>
      <c r="I16" s="150"/>
      <c r="J16" s="167"/>
      <c r="K16" s="166"/>
    </row>
    <row r="17" spans="1:11" ht="12.75">
      <c r="A17" s="163"/>
      <c r="B17" s="163"/>
      <c r="C17" s="134"/>
      <c r="D17" s="133"/>
      <c r="E17" s="134"/>
      <c r="F17" s="133"/>
      <c r="G17" s="171"/>
      <c r="H17" s="170"/>
      <c r="I17" s="150"/>
      <c r="J17" s="167"/>
      <c r="K17" s="166"/>
    </row>
    <row r="18" spans="1:12" ht="12.75">
      <c r="A18" s="263" t="s">
        <v>65</v>
      </c>
      <c r="B18" s="263">
        <v>671</v>
      </c>
      <c r="C18" s="264"/>
      <c r="D18" s="265"/>
      <c r="E18" s="264">
        <f>SUM(E10+E14)</f>
        <v>554100</v>
      </c>
      <c r="F18" s="265">
        <v>67</v>
      </c>
      <c r="G18" s="266">
        <f>SUM(G10+G14)</f>
        <v>570723</v>
      </c>
      <c r="H18" s="267">
        <f>SUM(H10+H14)</f>
        <v>595264.0889999999</v>
      </c>
      <c r="I18" s="267"/>
      <c r="J18" s="167"/>
      <c r="K18" s="166"/>
      <c r="L18" s="165"/>
    </row>
    <row r="19" spans="1:11" ht="12.75">
      <c r="A19" s="163" t="s">
        <v>125</v>
      </c>
      <c r="B19" s="163">
        <v>671</v>
      </c>
      <c r="C19" s="164"/>
      <c r="D19" s="155"/>
      <c r="E19" s="164">
        <v>6900</v>
      </c>
      <c r="F19" s="133"/>
      <c r="G19" s="171"/>
      <c r="H19" s="170"/>
      <c r="I19" s="150"/>
      <c r="J19" s="167"/>
      <c r="K19" s="166"/>
    </row>
    <row r="20" spans="1:11" ht="12.75">
      <c r="A20" s="163" t="s">
        <v>64</v>
      </c>
      <c r="B20" s="163">
        <v>671</v>
      </c>
      <c r="C20" s="164"/>
      <c r="D20" s="155"/>
      <c r="E20" s="164">
        <v>4000</v>
      </c>
      <c r="F20" s="133"/>
      <c r="G20" s="171"/>
      <c r="H20" s="170"/>
      <c r="I20" s="170"/>
      <c r="J20" s="167"/>
      <c r="K20" s="166"/>
    </row>
    <row r="21" spans="1:11" ht="12.75">
      <c r="A21" s="163" t="s">
        <v>63</v>
      </c>
      <c r="B21" s="163">
        <v>671</v>
      </c>
      <c r="C21" s="164"/>
      <c r="D21" s="155"/>
      <c r="E21" s="164">
        <v>11000</v>
      </c>
      <c r="F21" s="133"/>
      <c r="G21" s="171"/>
      <c r="H21" s="170"/>
      <c r="I21" s="170"/>
      <c r="J21" s="167"/>
      <c r="K21" s="166"/>
    </row>
    <row r="22" spans="1:11" ht="12.75">
      <c r="A22" s="173" t="s">
        <v>62</v>
      </c>
      <c r="B22" s="173">
        <v>671</v>
      </c>
      <c r="C22" s="164"/>
      <c r="D22" s="155"/>
      <c r="E22" s="164">
        <v>20000</v>
      </c>
      <c r="F22" s="133"/>
      <c r="G22" s="171"/>
      <c r="H22" s="172"/>
      <c r="I22" s="150"/>
      <c r="J22" s="167"/>
      <c r="K22" s="166"/>
    </row>
    <row r="23" spans="1:11" ht="12.75">
      <c r="A23" s="163" t="s">
        <v>126</v>
      </c>
      <c r="B23" s="163">
        <v>671</v>
      </c>
      <c r="C23" s="164"/>
      <c r="D23" s="155"/>
      <c r="E23" s="164">
        <v>11500</v>
      </c>
      <c r="F23" s="133"/>
      <c r="G23" s="171"/>
      <c r="H23" s="170"/>
      <c r="I23" s="150"/>
      <c r="J23" s="167"/>
      <c r="K23" s="166"/>
    </row>
    <row r="24" spans="1:12" ht="12.75">
      <c r="A24" s="279" t="s">
        <v>47</v>
      </c>
      <c r="B24" s="279">
        <v>671</v>
      </c>
      <c r="C24" s="280"/>
      <c r="D24" s="281"/>
      <c r="E24" s="282">
        <f>SUM(E19:E23)</f>
        <v>53400</v>
      </c>
      <c r="F24" s="283">
        <v>67</v>
      </c>
      <c r="G24" s="284">
        <v>41200</v>
      </c>
      <c r="H24" s="285">
        <v>42972</v>
      </c>
      <c r="I24" s="285"/>
      <c r="J24" s="167"/>
      <c r="K24" s="166"/>
      <c r="L24" s="165"/>
    </row>
    <row r="25" spans="1:11" ht="12.75">
      <c r="A25" s="163"/>
      <c r="B25" s="163"/>
      <c r="C25" s="164"/>
      <c r="D25" s="155"/>
      <c r="E25" s="164"/>
      <c r="F25" s="133"/>
      <c r="G25" s="154"/>
      <c r="H25" s="162"/>
      <c r="I25" s="150"/>
      <c r="J25" s="162"/>
      <c r="K25" s="150"/>
    </row>
    <row r="26" spans="1:11" ht="12.75">
      <c r="A26" s="163"/>
      <c r="B26" s="163"/>
      <c r="C26" s="134"/>
      <c r="D26" s="133"/>
      <c r="E26" s="134"/>
      <c r="F26" s="133"/>
      <c r="G26" s="154">
        <f>E26+E26*G5</f>
        <v>0</v>
      </c>
      <c r="H26" s="162">
        <f>G26+G26*H5</f>
        <v>0</v>
      </c>
      <c r="I26" s="162"/>
      <c r="J26" s="162"/>
      <c r="K26" s="150"/>
    </row>
    <row r="27" spans="1:11" ht="12.75">
      <c r="A27" s="163"/>
      <c r="B27" s="163"/>
      <c r="C27" s="134"/>
      <c r="D27" s="133"/>
      <c r="E27" s="134"/>
      <c r="F27" s="133"/>
      <c r="G27" s="154"/>
      <c r="H27" s="162"/>
      <c r="I27" s="150"/>
      <c r="J27" s="162"/>
      <c r="K27" s="150"/>
    </row>
    <row r="28" spans="1:28" s="139" customFormat="1" ht="15">
      <c r="A28" s="161" t="s">
        <v>61</v>
      </c>
      <c r="B28" s="161">
        <v>671</v>
      </c>
      <c r="C28" s="145"/>
      <c r="D28" s="144"/>
      <c r="E28" s="160">
        <f>SUM(E18+E24)</f>
        <v>607500</v>
      </c>
      <c r="F28" s="144">
        <v>67</v>
      </c>
      <c r="G28" s="149">
        <f>SUM(G18+G24)</f>
        <v>611923</v>
      </c>
      <c r="H28" s="149">
        <f>SUM(H18+H24)</f>
        <v>638236.0889999999</v>
      </c>
      <c r="I28" s="149"/>
      <c r="J28" s="149"/>
      <c r="K28" s="149"/>
      <c r="L28" s="159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11" ht="12.75">
      <c r="A29" s="133"/>
      <c r="B29" s="133"/>
      <c r="C29" s="134"/>
      <c r="D29" s="133"/>
      <c r="E29" s="134"/>
      <c r="F29" s="133"/>
      <c r="G29" s="154"/>
      <c r="H29" s="150"/>
      <c r="I29" s="150"/>
      <c r="J29" s="133"/>
      <c r="K29" s="133"/>
    </row>
    <row r="30" spans="1:11" ht="12.75">
      <c r="A30" s="133"/>
      <c r="B30" s="133"/>
      <c r="C30" s="134"/>
      <c r="D30" s="133"/>
      <c r="E30" s="134"/>
      <c r="F30" s="133"/>
      <c r="G30" s="154"/>
      <c r="H30" s="150"/>
      <c r="I30" s="150"/>
      <c r="J30" s="133"/>
      <c r="K30" s="133"/>
    </row>
    <row r="31" spans="1:11" ht="12.75">
      <c r="A31" s="133"/>
      <c r="B31" s="133"/>
      <c r="C31" s="134"/>
      <c r="D31" s="133"/>
      <c r="E31" s="134"/>
      <c r="F31" s="133"/>
      <c r="G31" s="154"/>
      <c r="H31" s="150"/>
      <c r="I31" s="150"/>
      <c r="J31" s="133"/>
      <c r="K31" s="133"/>
    </row>
    <row r="32" spans="1:11" ht="15">
      <c r="A32" s="289" t="s">
        <v>128</v>
      </c>
      <c r="B32" s="290"/>
      <c r="C32" s="291"/>
      <c r="D32" s="290"/>
      <c r="E32" s="291"/>
      <c r="F32" s="290"/>
      <c r="G32" s="292"/>
      <c r="H32" s="292"/>
      <c r="I32" s="292"/>
      <c r="J32" s="133"/>
      <c r="K32" s="133"/>
    </row>
    <row r="33" spans="1:11" ht="12.75">
      <c r="A33" s="135" t="s">
        <v>129</v>
      </c>
      <c r="B33" s="133">
        <v>652</v>
      </c>
      <c r="C33" s="134"/>
      <c r="D33" s="133"/>
      <c r="E33" s="134">
        <v>155000</v>
      </c>
      <c r="F33" s="133">
        <v>65</v>
      </c>
      <c r="G33" s="154">
        <v>159650</v>
      </c>
      <c r="H33" s="150">
        <v>166514.95</v>
      </c>
      <c r="I33" s="150"/>
      <c r="J33" s="133"/>
      <c r="K33" s="133"/>
    </row>
    <row r="34" spans="1:11" ht="12.75">
      <c r="A34" s="303"/>
      <c r="B34" s="133"/>
      <c r="C34" s="134"/>
      <c r="D34" s="133"/>
      <c r="E34" s="134"/>
      <c r="F34" s="133"/>
      <c r="G34" s="154"/>
      <c r="H34" s="150"/>
      <c r="I34" s="150"/>
      <c r="J34" s="133"/>
      <c r="K34" s="133"/>
    </row>
    <row r="35" spans="1:11" ht="15.75">
      <c r="A35" s="293" t="s">
        <v>47</v>
      </c>
      <c r="B35" s="294">
        <v>652</v>
      </c>
      <c r="C35" s="295"/>
      <c r="D35" s="294"/>
      <c r="E35" s="295">
        <v>155000</v>
      </c>
      <c r="F35" s="294">
        <v>65</v>
      </c>
      <c r="G35" s="296">
        <v>159650</v>
      </c>
      <c r="H35" s="296">
        <v>166515</v>
      </c>
      <c r="I35" s="292"/>
      <c r="J35" s="133"/>
      <c r="K35" s="133"/>
    </row>
    <row r="36" spans="1:11" ht="12.75">
      <c r="A36" s="303" t="s">
        <v>149</v>
      </c>
      <c r="B36" s="133">
        <v>663</v>
      </c>
      <c r="C36" s="134"/>
      <c r="D36" s="133"/>
      <c r="E36" s="134">
        <v>60000</v>
      </c>
      <c r="F36" s="133">
        <v>66</v>
      </c>
      <c r="G36" s="154"/>
      <c r="H36" s="150"/>
      <c r="I36" s="150"/>
      <c r="J36" s="133"/>
      <c r="K36" s="133"/>
    </row>
    <row r="37" spans="1:11" ht="12.75">
      <c r="A37" s="303" t="s">
        <v>54</v>
      </c>
      <c r="B37" s="133">
        <v>663</v>
      </c>
      <c r="C37" s="134"/>
      <c r="D37" s="133"/>
      <c r="E37" s="134">
        <v>60000</v>
      </c>
      <c r="F37" s="133">
        <v>66</v>
      </c>
      <c r="G37" s="154"/>
      <c r="H37" s="150"/>
      <c r="I37" s="150"/>
      <c r="J37" s="133"/>
      <c r="K37" s="133"/>
    </row>
    <row r="38" spans="1:11" ht="15.75">
      <c r="A38" s="156" t="s">
        <v>60</v>
      </c>
      <c r="B38" s="156"/>
      <c r="C38" s="156"/>
      <c r="D38" s="156"/>
      <c r="E38" s="158" t="s">
        <v>127</v>
      </c>
      <c r="F38" s="156"/>
      <c r="G38" s="157" t="s">
        <v>73</v>
      </c>
      <c r="H38" s="157">
        <v>2013</v>
      </c>
      <c r="I38" s="157">
        <v>2014</v>
      </c>
      <c r="J38" s="156"/>
      <c r="K38" s="133"/>
    </row>
    <row r="39" spans="1:11" ht="12.75">
      <c r="A39" s="133"/>
      <c r="B39" s="133"/>
      <c r="C39" s="133"/>
      <c r="D39" s="133"/>
      <c r="E39" s="134"/>
      <c r="F39" s="133"/>
      <c r="G39" s="154"/>
      <c r="H39" s="150"/>
      <c r="I39" s="150"/>
      <c r="J39" s="133"/>
      <c r="K39" s="133"/>
    </row>
    <row r="40" spans="1:11" ht="12.75">
      <c r="A40" s="133"/>
      <c r="B40" s="133"/>
      <c r="C40" s="133"/>
      <c r="D40" s="133"/>
      <c r="E40" s="134"/>
      <c r="F40" s="133"/>
      <c r="G40" s="154"/>
      <c r="H40" s="150"/>
      <c r="I40" s="150"/>
      <c r="J40" s="133"/>
      <c r="K40" s="133"/>
    </row>
    <row r="41" spans="1:11" ht="12.75">
      <c r="A41" s="155" t="s">
        <v>59</v>
      </c>
      <c r="B41" s="155"/>
      <c r="C41" s="133"/>
      <c r="D41" s="133">
        <v>671</v>
      </c>
      <c r="E41" s="134">
        <v>4413027</v>
      </c>
      <c r="F41" s="133"/>
      <c r="G41" s="154"/>
      <c r="H41" s="268">
        <v>4545418</v>
      </c>
      <c r="I41" s="268">
        <v>4740871</v>
      </c>
      <c r="J41" s="133"/>
      <c r="K41" s="133"/>
    </row>
    <row r="42" spans="1:11" ht="12.75">
      <c r="A42" s="155" t="s">
        <v>58</v>
      </c>
      <c r="B42" s="155"/>
      <c r="C42" s="133"/>
      <c r="D42" s="133">
        <v>671</v>
      </c>
      <c r="E42" s="134">
        <v>13500</v>
      </c>
      <c r="F42" s="133"/>
      <c r="G42" s="154"/>
      <c r="H42" s="268">
        <v>13905</v>
      </c>
      <c r="I42" s="268">
        <v>14503</v>
      </c>
      <c r="J42" s="133"/>
      <c r="K42" s="133"/>
    </row>
    <row r="43" spans="1:11" ht="12.75">
      <c r="A43" s="147" t="s">
        <v>57</v>
      </c>
      <c r="B43" s="147"/>
      <c r="C43" s="133"/>
      <c r="D43" s="133">
        <v>671</v>
      </c>
      <c r="E43" s="134">
        <v>30165</v>
      </c>
      <c r="F43" s="153"/>
      <c r="G43" s="152"/>
      <c r="H43" s="272">
        <v>31070</v>
      </c>
      <c r="I43" s="272">
        <v>32405</v>
      </c>
      <c r="J43" s="133"/>
      <c r="K43" s="133"/>
    </row>
    <row r="44" spans="1:11" ht="12.75">
      <c r="A44" s="147" t="s">
        <v>56</v>
      </c>
      <c r="B44" s="147"/>
      <c r="C44" s="133"/>
      <c r="D44" s="133">
        <v>671</v>
      </c>
      <c r="E44" s="268">
        <v>62460</v>
      </c>
      <c r="F44" s="133"/>
      <c r="G44" s="150"/>
      <c r="H44" s="268">
        <v>64333.8</v>
      </c>
      <c r="I44" s="268">
        <v>67100.15</v>
      </c>
      <c r="J44" s="133"/>
      <c r="K44" s="133"/>
    </row>
    <row r="45" spans="1:11" ht="12.75">
      <c r="A45" s="147" t="s">
        <v>55</v>
      </c>
      <c r="B45" s="147"/>
      <c r="C45" s="133"/>
      <c r="D45" s="133">
        <v>671</v>
      </c>
      <c r="E45" s="268">
        <v>739086</v>
      </c>
      <c r="F45" s="133"/>
      <c r="G45" s="150"/>
      <c r="H45" s="268">
        <v>761259.32</v>
      </c>
      <c r="I45" s="268">
        <v>793993.47</v>
      </c>
      <c r="J45" s="133"/>
      <c r="K45" s="133"/>
    </row>
    <row r="46" spans="1:36" s="148" customFormat="1" ht="12.75">
      <c r="A46" s="146" t="s">
        <v>54</v>
      </c>
      <c r="B46" s="146"/>
      <c r="C46" s="144"/>
      <c r="D46" s="144">
        <v>671</v>
      </c>
      <c r="E46" s="145">
        <f>SUM(E41:E45)</f>
        <v>5258238</v>
      </c>
      <c r="F46" s="144"/>
      <c r="G46" s="149">
        <v>67</v>
      </c>
      <c r="H46" s="149">
        <f>SUM(H41:H45)</f>
        <v>5415986.12</v>
      </c>
      <c r="I46" s="149">
        <f>SUM(I41:I45)</f>
        <v>5648872.62</v>
      </c>
      <c r="J46" s="143"/>
      <c r="K46" s="143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2.75">
      <c r="A47" s="147" t="s">
        <v>53</v>
      </c>
      <c r="B47" s="147"/>
      <c r="C47" s="133"/>
      <c r="D47" s="133">
        <v>671</v>
      </c>
      <c r="E47" s="268">
        <v>35000</v>
      </c>
      <c r="F47" s="133"/>
      <c r="G47" s="133"/>
      <c r="H47" s="268">
        <v>36050</v>
      </c>
      <c r="I47" s="268">
        <v>37600</v>
      </c>
      <c r="J47" s="133"/>
      <c r="K47" s="133"/>
      <c r="AC47" s="131"/>
      <c r="AD47" s="131"/>
      <c r="AE47" s="131"/>
      <c r="AF47" s="131"/>
      <c r="AG47" s="131"/>
      <c r="AH47" s="131"/>
      <c r="AI47" s="131"/>
      <c r="AJ47" s="131"/>
    </row>
    <row r="48" spans="1:36" ht="12.75">
      <c r="A48" s="147" t="s">
        <v>52</v>
      </c>
      <c r="B48" s="147"/>
      <c r="C48" s="133"/>
      <c r="D48" s="133">
        <v>671</v>
      </c>
      <c r="E48" s="134">
        <v>15509</v>
      </c>
      <c r="F48" s="133"/>
      <c r="G48" s="133"/>
      <c r="H48" s="268">
        <v>15974.27</v>
      </c>
      <c r="I48" s="268">
        <v>16661.16</v>
      </c>
      <c r="J48" s="133"/>
      <c r="K48" s="133"/>
      <c r="AC48" s="131"/>
      <c r="AD48" s="131"/>
      <c r="AE48" s="131"/>
      <c r="AF48" s="131"/>
      <c r="AG48" s="131"/>
      <c r="AH48" s="131"/>
      <c r="AI48" s="131"/>
      <c r="AJ48" s="131"/>
    </row>
    <row r="49" spans="1:36" ht="12.75">
      <c r="A49" s="147" t="s">
        <v>51</v>
      </c>
      <c r="B49" s="147"/>
      <c r="C49" s="133"/>
      <c r="D49" s="133">
        <v>671</v>
      </c>
      <c r="E49" s="134">
        <v>3100</v>
      </c>
      <c r="F49" s="133"/>
      <c r="G49" s="133"/>
      <c r="H49" s="268">
        <v>3193</v>
      </c>
      <c r="I49" s="268">
        <v>3330.3</v>
      </c>
      <c r="J49" s="133"/>
      <c r="K49" s="133"/>
      <c r="AC49" s="131"/>
      <c r="AD49" s="131"/>
      <c r="AE49" s="131"/>
      <c r="AF49" s="131"/>
      <c r="AG49" s="131"/>
      <c r="AH49" s="131"/>
      <c r="AI49" s="131"/>
      <c r="AJ49" s="131"/>
    </row>
    <row r="50" spans="1:36" ht="12.75">
      <c r="A50" s="146" t="s">
        <v>47</v>
      </c>
      <c r="B50" s="146"/>
      <c r="C50" s="144"/>
      <c r="D50" s="144">
        <v>671</v>
      </c>
      <c r="E50" s="271">
        <f>SUM(E47:E49)</f>
        <v>53609</v>
      </c>
      <c r="F50" s="144"/>
      <c r="G50" s="144">
        <v>67</v>
      </c>
      <c r="H50" s="271">
        <f>SUM(H47:H49)</f>
        <v>55217.270000000004</v>
      </c>
      <c r="I50" s="271">
        <f>SUM(I47:I49)</f>
        <v>57591.46000000001</v>
      </c>
      <c r="J50" s="143"/>
      <c r="K50" s="143"/>
      <c r="AC50" s="131"/>
      <c r="AD50" s="131"/>
      <c r="AE50" s="131"/>
      <c r="AF50" s="131"/>
      <c r="AG50" s="131"/>
      <c r="AH50" s="131"/>
      <c r="AI50" s="131"/>
      <c r="AJ50" s="131"/>
    </row>
    <row r="51" spans="1:36" ht="12.75">
      <c r="A51" s="147" t="s">
        <v>50</v>
      </c>
      <c r="B51" s="147"/>
      <c r="C51" s="133"/>
      <c r="D51" s="133">
        <v>671</v>
      </c>
      <c r="E51" s="272">
        <v>68750</v>
      </c>
      <c r="F51" s="133"/>
      <c r="G51" s="133"/>
      <c r="H51" s="268">
        <v>68750</v>
      </c>
      <c r="I51" s="268">
        <v>68750</v>
      </c>
      <c r="J51" s="133"/>
      <c r="K51" s="133"/>
      <c r="AC51" s="131"/>
      <c r="AD51" s="131"/>
      <c r="AE51" s="131"/>
      <c r="AF51" s="131"/>
      <c r="AG51" s="131"/>
      <c r="AH51" s="131"/>
      <c r="AI51" s="131"/>
      <c r="AJ51" s="131"/>
    </row>
    <row r="52" spans="1:36" ht="12.75">
      <c r="A52" s="147" t="s">
        <v>49</v>
      </c>
      <c r="B52" s="147"/>
      <c r="C52" s="133"/>
      <c r="D52" s="133">
        <v>671</v>
      </c>
      <c r="E52" s="268">
        <v>18000</v>
      </c>
      <c r="F52" s="133"/>
      <c r="G52" s="133"/>
      <c r="H52" s="268">
        <v>18000</v>
      </c>
      <c r="I52" s="268">
        <v>18000</v>
      </c>
      <c r="J52" s="133"/>
      <c r="K52" s="133"/>
      <c r="AC52" s="131"/>
      <c r="AD52" s="131"/>
      <c r="AE52" s="131"/>
      <c r="AF52" s="131"/>
      <c r="AG52" s="131"/>
      <c r="AH52" s="131"/>
      <c r="AI52" s="131"/>
      <c r="AJ52" s="131"/>
    </row>
    <row r="53" spans="1:36" ht="12.75">
      <c r="A53" s="147" t="s">
        <v>48</v>
      </c>
      <c r="B53" s="147"/>
      <c r="C53" s="133"/>
      <c r="D53" s="133">
        <v>671</v>
      </c>
      <c r="E53" s="134">
        <v>68750</v>
      </c>
      <c r="F53" s="133"/>
      <c r="G53" s="133"/>
      <c r="H53" s="268">
        <v>68750</v>
      </c>
      <c r="I53" s="268">
        <v>68750</v>
      </c>
      <c r="J53" s="133"/>
      <c r="K53" s="133"/>
      <c r="AC53" s="131"/>
      <c r="AD53" s="131"/>
      <c r="AE53" s="131"/>
      <c r="AF53" s="131"/>
      <c r="AG53" s="131"/>
      <c r="AH53" s="131"/>
      <c r="AI53" s="131"/>
      <c r="AJ53" s="131"/>
    </row>
    <row r="54" spans="1:36" ht="12.75">
      <c r="A54" s="146" t="s">
        <v>47</v>
      </c>
      <c r="B54" s="146"/>
      <c r="C54" s="143"/>
      <c r="D54" s="143">
        <v>671</v>
      </c>
      <c r="E54" s="145">
        <f>SUM(E51:E53)</f>
        <v>155500</v>
      </c>
      <c r="F54" s="144"/>
      <c r="G54" s="144">
        <v>67</v>
      </c>
      <c r="H54" s="271">
        <f>SUM(H51:H53)</f>
        <v>155500</v>
      </c>
      <c r="I54" s="271">
        <f>SUM(I51:I53)</f>
        <v>155500</v>
      </c>
      <c r="J54" s="143"/>
      <c r="K54" s="143"/>
      <c r="AC54" s="131"/>
      <c r="AD54" s="131"/>
      <c r="AE54" s="131"/>
      <c r="AF54" s="131"/>
      <c r="AG54" s="131"/>
      <c r="AH54" s="131"/>
      <c r="AI54" s="131"/>
      <c r="AJ54" s="131"/>
    </row>
    <row r="55" spans="1:36" ht="12.75">
      <c r="A55" s="269"/>
      <c r="B55" s="269"/>
      <c r="C55" s="132"/>
      <c r="D55" s="132"/>
      <c r="E55" s="270"/>
      <c r="F55" s="136"/>
      <c r="G55" s="136"/>
      <c r="H55" s="136"/>
      <c r="I55" s="136"/>
      <c r="J55" s="132"/>
      <c r="K55" s="132"/>
      <c r="AC55" s="131"/>
      <c r="AD55" s="131"/>
      <c r="AE55" s="131"/>
      <c r="AF55" s="131"/>
      <c r="AG55" s="131"/>
      <c r="AH55" s="131"/>
      <c r="AI55" s="131"/>
      <c r="AJ55" s="131"/>
    </row>
    <row r="56" spans="1:36" ht="12.75">
      <c r="A56" s="269"/>
      <c r="B56" s="269"/>
      <c r="C56" s="132"/>
      <c r="D56" s="132"/>
      <c r="E56" s="270"/>
      <c r="F56" s="136"/>
      <c r="G56" s="136"/>
      <c r="H56" s="136"/>
      <c r="I56" s="136"/>
      <c r="J56" s="132"/>
      <c r="K56" s="132"/>
      <c r="AC56" s="131"/>
      <c r="AD56" s="131"/>
      <c r="AE56" s="131"/>
      <c r="AF56" s="131"/>
      <c r="AG56" s="131"/>
      <c r="AH56" s="131"/>
      <c r="AI56" s="131"/>
      <c r="AJ56" s="131"/>
    </row>
    <row r="57" spans="1:36" ht="12.75">
      <c r="A57" s="146" t="s">
        <v>46</v>
      </c>
      <c r="B57" s="146"/>
      <c r="C57" s="143"/>
      <c r="D57" s="143">
        <v>671</v>
      </c>
      <c r="E57" s="145">
        <v>363000</v>
      </c>
      <c r="F57" s="143"/>
      <c r="G57" s="143">
        <v>67</v>
      </c>
      <c r="H57" s="271">
        <v>363000</v>
      </c>
      <c r="I57" s="271">
        <v>363000</v>
      </c>
      <c r="J57" s="143"/>
      <c r="K57" s="143"/>
      <c r="AC57" s="131"/>
      <c r="AD57" s="131"/>
      <c r="AE57" s="131"/>
      <c r="AF57" s="131"/>
      <c r="AG57" s="131"/>
      <c r="AH57" s="131"/>
      <c r="AI57" s="131"/>
      <c r="AJ57" s="131"/>
    </row>
    <row r="58" spans="1:36" ht="12.75">
      <c r="A58" s="269"/>
      <c r="B58" s="269"/>
      <c r="C58" s="132"/>
      <c r="D58" s="132"/>
      <c r="E58" s="270"/>
      <c r="F58" s="132"/>
      <c r="G58" s="132"/>
      <c r="H58" s="136"/>
      <c r="I58" s="136"/>
      <c r="J58" s="132"/>
      <c r="K58" s="132"/>
      <c r="AC58" s="131"/>
      <c r="AD58" s="131"/>
      <c r="AE58" s="131"/>
      <c r="AF58" s="131"/>
      <c r="AG58" s="131"/>
      <c r="AH58" s="131"/>
      <c r="AI58" s="131"/>
      <c r="AJ58" s="131"/>
    </row>
    <row r="59" spans="1:36" s="139" customFormat="1" ht="15">
      <c r="A59" s="273" t="s">
        <v>45</v>
      </c>
      <c r="B59" s="273"/>
      <c r="C59" s="274"/>
      <c r="D59" s="274">
        <v>671</v>
      </c>
      <c r="E59" s="275">
        <f>SUM(E46+E50+E54+E57)</f>
        <v>5830347</v>
      </c>
      <c r="F59" s="274"/>
      <c r="G59" s="274">
        <v>67</v>
      </c>
      <c r="H59" s="276">
        <f>SUM(H46+H50+H54+H57)</f>
        <v>5989703.39</v>
      </c>
      <c r="I59" s="276">
        <f>SUM(I46+I50+I54+I57)</f>
        <v>6224964.08</v>
      </c>
      <c r="J59" s="140"/>
      <c r="K59" s="140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11" s="137" customFormat="1" ht="15.75">
      <c r="A60" s="132"/>
      <c r="B60" s="132"/>
      <c r="C60" s="138"/>
      <c r="D60" s="138"/>
      <c r="E60" s="138"/>
      <c r="F60" s="138"/>
      <c r="G60" s="138"/>
      <c r="H60" s="138"/>
      <c r="I60" s="138"/>
      <c r="J60" s="138"/>
      <c r="K60" s="138"/>
    </row>
    <row r="61" spans="1:11" s="131" customFormat="1" ht="12.75">
      <c r="A61" s="136"/>
      <c r="B61" s="136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ht="12.75">
      <c r="A62" s="135"/>
      <c r="B62" s="135"/>
      <c r="C62" s="133"/>
      <c r="D62" s="133"/>
      <c r="E62" s="134"/>
      <c r="F62" s="133"/>
      <c r="G62" s="133"/>
      <c r="H62" s="133"/>
      <c r="I62" s="133"/>
      <c r="J62" s="133"/>
      <c r="K62" s="133"/>
    </row>
    <row r="63" spans="1:11" ht="12.7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</row>
    <row r="64" spans="1:11" ht="12.7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</row>
    <row r="65" spans="1:11" ht="12.7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</row>
    <row r="66" spans="1:11" ht="12.7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</row>
    <row r="67" spans="1:11" ht="12.7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</row>
    <row r="68" spans="1:2" s="131" customFormat="1" ht="12.75">
      <c r="A68" s="132"/>
      <c r="B68" s="278"/>
    </row>
  </sheetData>
  <sheetProtection/>
  <mergeCells count="1">
    <mergeCell ref="A1:I1"/>
  </mergeCells>
  <printOptions/>
  <pageMargins left="0" right="0" top="0.7874015748031497" bottom="0.5905511811023623" header="0.31496062992125984" footer="0.31496062992125984"/>
  <pageSetup horizontalDpi="600" verticalDpi="600" orientation="landscape" paperSize="9" r:id="rId1"/>
  <headerFooter alignWithMargins="0">
    <oddHeader>&amp;L&amp;12OSNOVNA ŠKOLA ANTUN GUSTAV MATOŠ
TOVARNIK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2017-01-05T07:55:39Z</cp:lastPrinted>
  <dcterms:created xsi:type="dcterms:W3CDTF">1996-10-14T23:33:28Z</dcterms:created>
  <dcterms:modified xsi:type="dcterms:W3CDTF">2017-01-05T08:06:42Z</dcterms:modified>
  <cp:category/>
  <cp:version/>
  <cp:contentType/>
  <cp:contentStatus/>
</cp:coreProperties>
</file>